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E0879F50-4890-4DD1-B851-DF653BDB67B3}" xr6:coauthVersionLast="45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Sheet1" sheetId="1" r:id="rId1"/>
    <sheet name="Sheet2" sheetId="2" r:id="rId2"/>
    <sheet name="Sheet3" sheetId="5" r:id="rId3"/>
  </sheets>
  <definedNames>
    <definedName name="_xlnm.Print_Area" localSheetId="1">Sheet2!$A$1:$I$55</definedName>
    <definedName name="_xlnm.Print_Area" localSheetId="2">Sheet3!$A$1:$AM$13</definedName>
  </definedNames>
  <calcPr calcId="191029"/>
</workbook>
</file>

<file path=xl/calcChain.xml><?xml version="1.0" encoding="utf-8"?>
<calcChain xmlns="http://schemas.openxmlformats.org/spreadsheetml/2006/main">
  <c r="AM6" i="5" l="1"/>
  <c r="AK4" i="5"/>
  <c r="AK5" i="5"/>
  <c r="AK6" i="5"/>
  <c r="AJ6" i="5" l="1"/>
  <c r="AL6" i="5"/>
  <c r="H55" i="2"/>
  <c r="I55" i="2"/>
  <c r="F55" i="2"/>
  <c r="G7" i="1"/>
  <c r="E7" i="1"/>
  <c r="G6" i="1"/>
  <c r="E6" i="1"/>
  <c r="F6" i="1"/>
  <c r="E8" i="1" l="1"/>
  <c r="AM5" i="5" l="1"/>
  <c r="AL5" i="5"/>
  <c r="AJ5" i="5"/>
  <c r="I54" i="2"/>
  <c r="H54" i="2"/>
  <c r="F54" i="2"/>
  <c r="G8" i="1" l="1"/>
  <c r="G5" i="1"/>
  <c r="AM4" i="5" l="1"/>
  <c r="AL4" i="5"/>
  <c r="AJ4" i="5"/>
  <c r="I53" i="2"/>
  <c r="H53" i="2"/>
  <c r="F53" i="2"/>
  <c r="B9" i="1" l="1"/>
  <c r="C9" i="1"/>
  <c r="AM3" i="5" l="1"/>
  <c r="AL3" i="5"/>
  <c r="AK3" i="5"/>
  <c r="AJ3" i="5"/>
  <c r="H52" i="2" l="1"/>
  <c r="F52" i="2"/>
  <c r="I52" i="2" s="1"/>
  <c r="AM2" i="5" l="1"/>
  <c r="AL2" i="5"/>
  <c r="AK2" i="5"/>
  <c r="AJ2" i="5"/>
  <c r="G51" i="2"/>
  <c r="H51" i="2" s="1"/>
  <c r="F51" i="2"/>
  <c r="I51" i="2" s="1"/>
  <c r="AC13" i="5" l="1"/>
  <c r="AB13" i="5"/>
  <c r="AD13" i="5"/>
  <c r="F50" i="2"/>
  <c r="I50" i="2" l="1"/>
  <c r="H50" i="2"/>
  <c r="AC12" i="5"/>
  <c r="AB12" i="5"/>
  <c r="AD12" i="5"/>
  <c r="F49" i="2"/>
  <c r="G49" i="2" s="1"/>
  <c r="H49" i="2" s="1"/>
  <c r="I49" i="2" l="1"/>
  <c r="AC11" i="5"/>
  <c r="AB11" i="5" l="1"/>
  <c r="AD11" i="5"/>
  <c r="F48" i="2"/>
  <c r="G48" i="2" l="1"/>
  <c r="H48" i="2" s="1"/>
  <c r="AC10" i="5"/>
  <c r="I48" i="2" l="1"/>
  <c r="AB10" i="5"/>
  <c r="AD10" i="5"/>
  <c r="F47" i="2"/>
  <c r="G47" i="2"/>
  <c r="H47" i="2" s="1"/>
  <c r="I47" i="2" l="1"/>
  <c r="AB9" i="5" l="1"/>
  <c r="AC9" i="5"/>
  <c r="AD9" i="5"/>
  <c r="F46" i="2"/>
  <c r="G46" i="2" s="1"/>
  <c r="H46" i="2" s="1"/>
  <c r="I46" i="2" l="1"/>
  <c r="F4" i="2"/>
  <c r="G4" i="2" s="1"/>
  <c r="F5" i="2"/>
  <c r="G5" i="2" s="1"/>
  <c r="F6" i="2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3" i="2"/>
  <c r="G3" i="2" s="1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2" i="2"/>
  <c r="H23" i="2"/>
  <c r="H24" i="2"/>
  <c r="H25" i="2"/>
  <c r="H26" i="2"/>
  <c r="H27" i="2"/>
  <c r="H28" i="2"/>
  <c r="H30" i="2"/>
  <c r="H31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3" i="2"/>
  <c r="AC8" i="5" l="1"/>
  <c r="AB8" i="5" l="1"/>
  <c r="AD8" i="5"/>
  <c r="I45" i="2" l="1"/>
  <c r="AD7" i="5"/>
  <c r="AC7" i="5"/>
  <c r="AB7" i="5"/>
  <c r="AC6" i="5"/>
  <c r="AB6" i="5"/>
  <c r="AD6" i="5"/>
  <c r="I43" i="2" l="1"/>
  <c r="I44" i="2"/>
  <c r="AD5" i="5"/>
  <c r="AC5" i="5"/>
  <c r="AB5" i="5"/>
  <c r="I42" i="2" l="1"/>
  <c r="AD4" i="5"/>
  <c r="AC4" i="5"/>
  <c r="AB4" i="5"/>
  <c r="I41" i="2" l="1"/>
  <c r="AD3" i="5" l="1"/>
  <c r="AC3" i="5"/>
  <c r="AB3" i="5"/>
  <c r="AD2" i="5"/>
  <c r="AC2" i="5"/>
  <c r="AB2" i="5"/>
  <c r="U13" i="5"/>
  <c r="T13" i="5"/>
  <c r="U12" i="5"/>
  <c r="T12" i="5"/>
  <c r="U11" i="5"/>
  <c r="T11" i="5"/>
  <c r="T10" i="5"/>
  <c r="U10" i="5"/>
  <c r="T9" i="5"/>
  <c r="U9" i="5"/>
  <c r="T8" i="5"/>
  <c r="U8" i="5"/>
  <c r="T7" i="5"/>
  <c r="U7" i="5"/>
  <c r="T6" i="5"/>
  <c r="U6" i="5"/>
  <c r="T5" i="5"/>
  <c r="U5" i="5"/>
  <c r="U4" i="5"/>
  <c r="T4" i="5"/>
  <c r="U3" i="5"/>
  <c r="T3" i="5"/>
  <c r="U2" i="5"/>
  <c r="T2" i="5"/>
  <c r="M13" i="5"/>
  <c r="L13" i="5"/>
  <c r="M12" i="5"/>
  <c r="L12" i="5"/>
  <c r="M11" i="5"/>
  <c r="L11" i="5"/>
  <c r="M10" i="5"/>
  <c r="L10" i="5"/>
  <c r="M9" i="5"/>
  <c r="L9" i="5"/>
  <c r="M8" i="5"/>
  <c r="L8" i="5"/>
  <c r="L7" i="5"/>
  <c r="L6" i="5"/>
  <c r="L5" i="5"/>
  <c r="L4" i="5"/>
  <c r="L3" i="5"/>
  <c r="D9" i="1"/>
  <c r="F9" i="1"/>
  <c r="H20" i="2" l="1"/>
  <c r="I23" i="2"/>
  <c r="I27" i="2"/>
  <c r="I28" i="2"/>
  <c r="I35" i="2"/>
  <c r="I40" i="2"/>
  <c r="I24" i="2"/>
  <c r="I34" i="2"/>
  <c r="I38" i="2"/>
  <c r="I25" i="2"/>
  <c r="I30" i="2"/>
  <c r="I31" i="2"/>
  <c r="I33" i="2"/>
  <c r="I37" i="2"/>
  <c r="I22" i="2"/>
  <c r="I26" i="2"/>
  <c r="H29" i="2"/>
  <c r="H32" i="2"/>
  <c r="I36" i="2"/>
  <c r="I39" i="2"/>
  <c r="H21" i="2"/>
  <c r="E9" i="1"/>
  <c r="G9" i="1" s="1"/>
  <c r="I29" i="2" l="1"/>
  <c r="I32" i="2"/>
  <c r="I20" i="2"/>
  <c r="I21" i="2"/>
</calcChain>
</file>

<file path=xl/sharedStrings.xml><?xml version="1.0" encoding="utf-8"?>
<sst xmlns="http://schemas.openxmlformats.org/spreadsheetml/2006/main" count="88" uniqueCount="54">
  <si>
    <t>PORT</t>
  </si>
  <si>
    <t>DPD</t>
  </si>
  <si>
    <t>TOTAL LADEN</t>
  </si>
  <si>
    <t>DPD %</t>
  </si>
  <si>
    <t>DPD Beyond 48 Hrs</t>
  </si>
  <si>
    <t>FROM CFS</t>
  </si>
  <si>
    <t>TOTAL DPD</t>
  </si>
  <si>
    <t>JNPT</t>
  </si>
  <si>
    <t>GTI</t>
  </si>
  <si>
    <t>NSICT &amp; NSIGT</t>
  </si>
  <si>
    <t>BMCT</t>
  </si>
  <si>
    <t>Total</t>
  </si>
  <si>
    <t>MONTH</t>
  </si>
  <si>
    <t>TOTAL DPD (PORT)</t>
  </si>
  <si>
    <t>TOTAL SPEEDY</t>
  </si>
  <si>
    <t>TOTAL CFS</t>
  </si>
  <si>
    <t>TOTAL DPD (CFS)</t>
  </si>
  <si>
    <t>DPD-DPD (%)</t>
  </si>
  <si>
    <t>DPD-CFS(%)</t>
  </si>
  <si>
    <t>Month</t>
  </si>
  <si>
    <t>Total TEUs as per NIC</t>
  </si>
  <si>
    <t>% Growth Over Previous Month of this year</t>
  </si>
  <si>
    <t>Jan, 2018</t>
  </si>
  <si>
    <t>Jan, 2019</t>
  </si>
  <si>
    <t>Feb, 2018</t>
  </si>
  <si>
    <t>Feb,2019</t>
  </si>
  <si>
    <t>Mar, 2019</t>
  </si>
  <si>
    <t>Apr, 2018</t>
  </si>
  <si>
    <t>Apr, 2019</t>
  </si>
  <si>
    <t>May, 2018</t>
  </si>
  <si>
    <t>May,2019</t>
  </si>
  <si>
    <t>July, 2018</t>
  </si>
  <si>
    <t>Aug, 2018</t>
  </si>
  <si>
    <t>Sept, 2018</t>
  </si>
  <si>
    <t>Oct, 2018</t>
  </si>
  <si>
    <t>Nov, 2018</t>
  </si>
  <si>
    <t>Dec, 2018</t>
  </si>
  <si>
    <t>June, 2019</t>
  </si>
  <si>
    <t>Total TEUS as per Terminals</t>
  </si>
  <si>
    <t>% of total TEUs(Terminal data)</t>
  </si>
  <si>
    <t>% Growth Over Last Year</t>
  </si>
  <si>
    <t>Jun., 2018</t>
  </si>
  <si>
    <t xml:space="preserve">No. of TEUs under DPD </t>
  </si>
  <si>
    <t>% of total TEUs (NIC data)</t>
  </si>
  <si>
    <t>July, 2019</t>
  </si>
  <si>
    <t>Mar, 18</t>
  </si>
  <si>
    <t xml:space="preserve"> </t>
  </si>
  <si>
    <t>`</t>
  </si>
  <si>
    <t>Aug,2019</t>
  </si>
  <si>
    <t>Sept,2019</t>
  </si>
  <si>
    <t>Oct, 2019</t>
  </si>
  <si>
    <t>Nov, 2019</t>
  </si>
  <si>
    <t>Dec, 2019</t>
  </si>
  <si>
    <t>DPD CONTAINERS DATA FROM 01st TO 31st  May'2022 (Based on Ports / Terminals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</si>
</sst>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3">
    <font>
      <sz val="11"/>
      <color theme="1"/>
      <name val="Calibri"/>
      <family val="2"/>
      <scheme val="minor"/>
    </font>
    <font>
      <b/>
      <u/>
      <sz val="12"/>
      <color theme="1"/>
      <name val="Bookman Old Style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Arial Unicode MS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2"/>
      <color theme="1"/>
      <name val="Calibri"/>
      <family val="2"/>
    </font>
    <font>
      <b/>
      <u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1" fillId="0" borderId="0"/>
    <xf numFmtId="43" fontId="20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1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7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17" fontId="5" fillId="0" borderId="1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10" fontId="10" fillId="0" borderId="0" xfId="0" applyNumberFormat="1" applyFont="1" applyBorder="1"/>
    <xf numFmtId="0" fontId="13" fillId="0" borderId="0" xfId="0" applyFont="1" applyFill="1" applyBorder="1" applyAlignment="1">
      <alignment vertical="center" wrapText="1"/>
    </xf>
    <xf numFmtId="0" fontId="0" fillId="0" borderId="0" xfId="0" applyBorder="1" applyAlignment="1"/>
    <xf numFmtId="0" fontId="10" fillId="0" borderId="0" xfId="0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7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2" fontId="17" fillId="0" borderId="1" xfId="0" applyNumberFormat="1" applyFont="1" applyBorder="1" applyAlignment="1">
      <alignment horizontal="center" wrapText="1"/>
    </xf>
    <xf numFmtId="1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8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7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1" fontId="0" fillId="0" borderId="0" xfId="0" applyNumberFormat="1"/>
    <xf numFmtId="0" fontId="16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" fontId="19" fillId="0" borderId="0" xfId="0" applyNumberFormat="1" applyFont="1" applyBorder="1" applyAlignment="1">
      <alignment horizontal="center"/>
    </xf>
    <xf numFmtId="17" fontId="19" fillId="0" borderId="3" xfId="0" applyNumberFormat="1" applyFont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wrapText="1"/>
    </xf>
    <xf numFmtId="0" fontId="22" fillId="0" borderId="0" xfId="0" applyFont="1" applyFill="1"/>
    <xf numFmtId="0" fontId="19" fillId="0" borderId="0" xfId="0" applyFont="1" applyFill="1"/>
    <xf numFmtId="0" fontId="21" fillId="0" borderId="1" xfId="0" applyFont="1" applyFill="1" applyBorder="1" applyAlignment="1">
      <alignment horizontal="center"/>
    </xf>
    <xf numFmtId="0" fontId="21" fillId="0" borderId="1" xfId="1" applyFont="1" applyFill="1" applyBorder="1" applyAlignment="1">
      <alignment horizontal="center"/>
    </xf>
    <xf numFmtId="43" fontId="6" fillId="0" borderId="1" xfId="3" applyFont="1" applyBorder="1" applyAlignment="1">
      <alignment horizontal="center" vertical="top" wrapText="1"/>
    </xf>
    <xf numFmtId="17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</cellXfs>
  <cellStyles count="4">
    <cellStyle name="Comma" xfId="3" builtinId="3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7"/>
  <sheetViews>
    <sheetView zoomScale="115" zoomScaleNormal="115" workbookViewId="0">
      <selection activeCell="J4" sqref="J4"/>
    </sheetView>
  </sheetViews>
  <sheetFormatPr defaultRowHeight="15"/>
  <cols>
    <col min="1" max="1" width="11.85546875" customWidth="1"/>
    <col min="2" max="2" width="10.5703125" style="17" customWidth="1"/>
    <col min="3" max="3" width="14.140625" style="17" customWidth="1"/>
    <col min="4" max="4" width="10.28515625" style="17" customWidth="1"/>
    <col min="5" max="5" width="11.140625" style="17" customWidth="1"/>
    <col min="6" max="6" width="15.7109375" style="17" customWidth="1"/>
    <col min="7" max="7" width="30.5703125" customWidth="1"/>
  </cols>
  <sheetData>
    <row r="2" spans="1:13" ht="30" customHeight="1">
      <c r="A2" s="89" t="s">
        <v>53</v>
      </c>
      <c r="B2" s="90"/>
      <c r="C2" s="90"/>
      <c r="D2" s="90"/>
      <c r="E2" s="90"/>
      <c r="F2" s="90"/>
      <c r="G2" s="91"/>
      <c r="H2" s="4"/>
      <c r="I2" s="4"/>
    </row>
    <row r="3" spans="1:13" s="1" customFormat="1" ht="30.75" customHeight="1">
      <c r="A3" s="92" t="s">
        <v>0</v>
      </c>
      <c r="B3" s="92" t="s">
        <v>1</v>
      </c>
      <c r="C3" s="92"/>
      <c r="D3" s="92"/>
      <c r="E3" s="92"/>
      <c r="F3" s="92" t="s">
        <v>2</v>
      </c>
      <c r="G3" s="92" t="s">
        <v>3</v>
      </c>
      <c r="H3" s="2"/>
      <c r="I3" s="2"/>
    </row>
    <row r="4" spans="1:13" s="1" customFormat="1" ht="34.5">
      <c r="A4" s="92"/>
      <c r="B4" s="70" t="s">
        <v>1</v>
      </c>
      <c r="C4" s="70" t="s">
        <v>4</v>
      </c>
      <c r="D4" s="70" t="s">
        <v>5</v>
      </c>
      <c r="E4" s="47" t="s">
        <v>6</v>
      </c>
      <c r="F4" s="92"/>
      <c r="G4" s="92"/>
      <c r="H4" s="2"/>
      <c r="I4" s="2"/>
    </row>
    <row r="5" spans="1:13" s="82" customFormat="1" ht="17.25">
      <c r="A5" s="77" t="s">
        <v>7</v>
      </c>
      <c r="B5" s="78">
        <v>357</v>
      </c>
      <c r="C5" s="78">
        <v>131</v>
      </c>
      <c r="D5" s="78">
        <v>5438</v>
      </c>
      <c r="E5" s="79">
        <v>5926</v>
      </c>
      <c r="F5" s="78">
        <v>9870</v>
      </c>
      <c r="G5" s="80">
        <f>E5*100/F5</f>
        <v>60.040526849037491</v>
      </c>
      <c r="H5" s="81"/>
      <c r="I5" s="81"/>
    </row>
    <row r="6" spans="1:13" s="82" customFormat="1" ht="17.25">
      <c r="A6" s="77" t="s">
        <v>8</v>
      </c>
      <c r="B6" s="83">
        <v>3198</v>
      </c>
      <c r="C6" s="83">
        <v>761</v>
      </c>
      <c r="D6" s="83">
        <v>31257</v>
      </c>
      <c r="E6" s="79">
        <f>B6+C6+D6</f>
        <v>35216</v>
      </c>
      <c r="F6" s="79">
        <f>51144+2258</f>
        <v>53402</v>
      </c>
      <c r="G6" s="80">
        <f>E6*100/F6</f>
        <v>65.945095689300032</v>
      </c>
      <c r="H6" s="81"/>
      <c r="I6" s="81"/>
    </row>
    <row r="7" spans="1:13" s="82" customFormat="1" ht="34.5">
      <c r="A7" s="77" t="s">
        <v>9</v>
      </c>
      <c r="B7" s="79">
        <v>2228</v>
      </c>
      <c r="C7" s="79">
        <v>395</v>
      </c>
      <c r="D7" s="79">
        <v>31073</v>
      </c>
      <c r="E7" s="79">
        <f>B7+C7+D7</f>
        <v>33696</v>
      </c>
      <c r="F7" s="93">
        <v>47122</v>
      </c>
      <c r="G7" s="80">
        <f>E7*100/F7</f>
        <v>71.508000509316247</v>
      </c>
      <c r="H7" s="81"/>
      <c r="I7" s="81"/>
    </row>
    <row r="8" spans="1:13" s="82" customFormat="1" ht="17.25">
      <c r="A8" s="77" t="s">
        <v>10</v>
      </c>
      <c r="B8" s="78">
        <v>1103</v>
      </c>
      <c r="C8" s="78">
        <v>331</v>
      </c>
      <c r="D8" s="79">
        <v>20685</v>
      </c>
      <c r="E8" s="79">
        <f>1103+331+20685</f>
        <v>22119</v>
      </c>
      <c r="F8" s="84">
        <v>34626</v>
      </c>
      <c r="G8" s="80">
        <f t="shared" ref="G6:G8" si="0">E8*100/F8</f>
        <v>63.87974354531277</v>
      </c>
      <c r="H8" s="81"/>
      <c r="I8" s="81"/>
    </row>
    <row r="9" spans="1:13" ht="17.25">
      <c r="A9" s="48" t="s">
        <v>11</v>
      </c>
      <c r="B9" s="48">
        <f>SUM(B5:B8)</f>
        <v>6886</v>
      </c>
      <c r="C9" s="48">
        <f>SUM(C5:C8)</f>
        <v>1618</v>
      </c>
      <c r="D9" s="48">
        <f>SUM(D5:D8)</f>
        <v>88453</v>
      </c>
      <c r="E9" s="48">
        <f>SUM(E5:E8)</f>
        <v>96957</v>
      </c>
      <c r="F9" s="48">
        <f>SUM(F5:F8)</f>
        <v>145020</v>
      </c>
      <c r="G9" s="49">
        <f t="shared" ref="G9" si="1">E9/F9%</f>
        <v>66.857674803475376</v>
      </c>
      <c r="H9" s="3"/>
      <c r="I9" s="3"/>
    </row>
    <row r="11" spans="1:13">
      <c r="A11" s="30"/>
      <c r="B11" s="31"/>
      <c r="C11" s="31"/>
      <c r="D11" s="31"/>
      <c r="E11" s="31"/>
      <c r="F11" s="31"/>
      <c r="G11" s="30"/>
      <c r="H11" s="30"/>
      <c r="I11" s="30"/>
      <c r="J11" s="30"/>
      <c r="K11" s="30"/>
      <c r="L11" s="30"/>
      <c r="M11" s="30"/>
    </row>
    <row r="12" spans="1:13">
      <c r="A12" s="38"/>
      <c r="B12" s="71"/>
      <c r="C12" s="71"/>
      <c r="D12" s="73"/>
      <c r="E12" s="40"/>
      <c r="F12" s="35"/>
      <c r="G12" s="35"/>
      <c r="H12" s="34"/>
      <c r="I12" s="34"/>
      <c r="J12" s="34"/>
      <c r="K12" s="88"/>
      <c r="L12" s="88"/>
      <c r="M12" s="30"/>
    </row>
    <row r="13" spans="1:13">
      <c r="A13" s="38"/>
      <c r="B13" s="72"/>
      <c r="C13" s="72"/>
      <c r="D13" s="72"/>
      <c r="E13" s="39"/>
      <c r="F13" s="29"/>
      <c r="G13" s="29"/>
      <c r="H13" s="32"/>
      <c r="I13" s="32"/>
      <c r="J13" s="32"/>
      <c r="K13" s="88"/>
      <c r="L13" s="88"/>
      <c r="M13" s="30"/>
    </row>
    <row r="14" spans="1:13">
      <c r="A14" s="32"/>
      <c r="B14" s="72"/>
      <c r="C14" s="72"/>
      <c r="D14" s="72"/>
      <c r="E14" s="36"/>
      <c r="F14" s="29"/>
      <c r="G14" s="37"/>
      <c r="H14" s="32"/>
      <c r="I14" s="32"/>
      <c r="J14" s="32"/>
      <c r="K14" s="32"/>
      <c r="L14" s="33"/>
      <c r="M14" s="30"/>
    </row>
    <row r="15" spans="1:13">
      <c r="A15" s="30"/>
      <c r="B15" s="31"/>
      <c r="C15" s="31"/>
      <c r="D15" s="31"/>
      <c r="E15" s="31"/>
      <c r="F15" s="31"/>
      <c r="G15" s="30"/>
      <c r="H15" s="30"/>
      <c r="I15" s="30"/>
      <c r="J15" s="30"/>
      <c r="K15" s="30"/>
      <c r="L15" s="30"/>
      <c r="M15" s="30"/>
    </row>
    <row r="17" spans="9:9">
      <c r="I17" t="s">
        <v>46</v>
      </c>
    </row>
  </sheetData>
  <mergeCells count="7">
    <mergeCell ref="K12:K13"/>
    <mergeCell ref="L12:L13"/>
    <mergeCell ref="A2:G2"/>
    <mergeCell ref="A3:A4"/>
    <mergeCell ref="B3:E3"/>
    <mergeCell ref="G3:G4"/>
    <mergeCell ref="F3:F4"/>
  </mergeCells>
  <printOptions horizontalCentered="1"/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55"/>
  <sheetViews>
    <sheetView view="pageBreakPreview" zoomScale="115" zoomScaleSheetLayoutView="115" workbookViewId="0">
      <pane xSplit="1" ySplit="2" topLeftCell="B42" activePane="bottomRight" state="frozen"/>
      <selection pane="topRight" activeCell="B1" sqref="B1"/>
      <selection pane="bottomLeft" activeCell="A3" sqref="A3"/>
      <selection pane="bottomRight" activeCell="C49" sqref="C49"/>
    </sheetView>
  </sheetViews>
  <sheetFormatPr defaultRowHeight="15"/>
  <cols>
    <col min="1" max="1" width="11.7109375" style="17" customWidth="1"/>
    <col min="2" max="2" width="12.7109375" style="17" customWidth="1"/>
    <col min="3" max="3" width="15.42578125" style="17" customWidth="1"/>
    <col min="4" max="4" width="12.140625" style="17" customWidth="1"/>
    <col min="5" max="5" width="10.28515625" style="17" customWidth="1"/>
    <col min="6" max="6" width="13.42578125" style="17" customWidth="1"/>
    <col min="7" max="7" width="11.140625" style="17" customWidth="1"/>
    <col min="8" max="8" width="11.28515625" style="62" customWidth="1"/>
    <col min="9" max="9" width="11.7109375" style="62" customWidth="1"/>
    <col min="10" max="10" width="10.5703125" style="12" bestFit="1" customWidth="1"/>
  </cols>
  <sheetData>
    <row r="2" spans="1:11" s="1" customFormat="1" ht="30">
      <c r="A2" s="5" t="s">
        <v>12</v>
      </c>
      <c r="B2" s="5" t="s">
        <v>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6</v>
      </c>
      <c r="H2" s="61" t="s">
        <v>17</v>
      </c>
      <c r="I2" s="61" t="s">
        <v>18</v>
      </c>
      <c r="J2" s="68"/>
    </row>
    <row r="3" spans="1:11" ht="15.75">
      <c r="A3" s="6">
        <v>43101</v>
      </c>
      <c r="B3" s="7">
        <v>147695</v>
      </c>
      <c r="C3" s="7">
        <v>16922</v>
      </c>
      <c r="D3" s="7">
        <v>4961</v>
      </c>
      <c r="E3" s="7">
        <v>33143</v>
      </c>
      <c r="F3" s="7">
        <f>SUM(D3,E3)</f>
        <v>38104</v>
      </c>
      <c r="G3" s="7">
        <f>SUM(F3,C3)</f>
        <v>55026</v>
      </c>
      <c r="H3" s="11">
        <f>C3/G3%</f>
        <v>30.752735070693856</v>
      </c>
      <c r="I3" s="11">
        <f>F3/G3%</f>
        <v>69.247264929306141</v>
      </c>
      <c r="J3" s="69"/>
      <c r="K3" s="69"/>
    </row>
    <row r="4" spans="1:11" ht="15.75">
      <c r="A4" s="6">
        <v>43132</v>
      </c>
      <c r="B4" s="7">
        <v>138738</v>
      </c>
      <c r="C4" s="7">
        <v>15414</v>
      </c>
      <c r="D4" s="7">
        <v>3747</v>
      </c>
      <c r="E4" s="7">
        <v>31913</v>
      </c>
      <c r="F4" s="7">
        <f t="shared" ref="F4:F55" si="0">SUM(D4,E4)</f>
        <v>35660</v>
      </c>
      <c r="G4" s="7">
        <f t="shared" ref="G4:G49" si="1">SUM(F4,C4)</f>
        <v>51074</v>
      </c>
      <c r="H4" s="11">
        <f t="shared" ref="H4:H50" si="2">C4/G4%</f>
        <v>30.179739201942279</v>
      </c>
      <c r="I4" s="11">
        <f t="shared" ref="I4:I50" si="3">F4/G4%</f>
        <v>69.820260798057717</v>
      </c>
      <c r="J4" s="69"/>
      <c r="K4" s="69"/>
    </row>
    <row r="5" spans="1:11" ht="15.75">
      <c r="A5" s="6">
        <v>43160</v>
      </c>
      <c r="B5" s="7">
        <v>145147</v>
      </c>
      <c r="C5" s="7">
        <v>19646</v>
      </c>
      <c r="D5" s="7">
        <v>4375</v>
      </c>
      <c r="E5" s="7">
        <v>32334</v>
      </c>
      <c r="F5" s="7">
        <f t="shared" si="0"/>
        <v>36709</v>
      </c>
      <c r="G5" s="7">
        <f t="shared" si="1"/>
        <v>56355</v>
      </c>
      <c r="H5" s="11">
        <f t="shared" si="2"/>
        <v>34.861148079141159</v>
      </c>
      <c r="I5" s="11">
        <f t="shared" si="3"/>
        <v>65.138851920858841</v>
      </c>
      <c r="J5" s="69"/>
      <c r="K5" s="69"/>
    </row>
    <row r="6" spans="1:11" ht="15.75">
      <c r="A6" s="6">
        <v>43191</v>
      </c>
      <c r="B6" s="7">
        <v>143988</v>
      </c>
      <c r="C6" s="7">
        <v>16762</v>
      </c>
      <c r="D6" s="7">
        <v>4742</v>
      </c>
      <c r="E6" s="7">
        <v>35464</v>
      </c>
      <c r="F6" s="7">
        <f t="shared" si="0"/>
        <v>40206</v>
      </c>
      <c r="G6" s="7">
        <f t="shared" si="1"/>
        <v>56968</v>
      </c>
      <c r="H6" s="11">
        <f t="shared" si="2"/>
        <v>29.423536020221881</v>
      </c>
      <c r="I6" s="11">
        <f t="shared" si="3"/>
        <v>70.576463979778126</v>
      </c>
      <c r="J6" s="69"/>
      <c r="K6" s="69"/>
    </row>
    <row r="7" spans="1:11" ht="15.75">
      <c r="A7" s="6">
        <v>43221</v>
      </c>
      <c r="B7" s="7">
        <v>152010</v>
      </c>
      <c r="C7" s="7">
        <v>14838</v>
      </c>
      <c r="D7" s="7">
        <v>4056</v>
      </c>
      <c r="E7" s="7">
        <v>39463</v>
      </c>
      <c r="F7" s="7">
        <f t="shared" si="0"/>
        <v>43519</v>
      </c>
      <c r="G7" s="7">
        <f t="shared" si="1"/>
        <v>58357</v>
      </c>
      <c r="H7" s="11">
        <f t="shared" si="2"/>
        <v>25.42625563342872</v>
      </c>
      <c r="I7" s="11">
        <f t="shared" si="3"/>
        <v>74.573744366571276</v>
      </c>
      <c r="J7" s="69"/>
      <c r="K7" s="69"/>
    </row>
    <row r="8" spans="1:11" ht="15.75">
      <c r="A8" s="6">
        <v>43252</v>
      </c>
      <c r="B8" s="7">
        <v>146962</v>
      </c>
      <c r="C8" s="7">
        <v>13984</v>
      </c>
      <c r="D8" s="7">
        <v>2571</v>
      </c>
      <c r="E8" s="7">
        <v>37517</v>
      </c>
      <c r="F8" s="7">
        <f t="shared" si="0"/>
        <v>40088</v>
      </c>
      <c r="G8" s="7">
        <f t="shared" si="1"/>
        <v>54072</v>
      </c>
      <c r="H8" s="11">
        <f t="shared" si="2"/>
        <v>25.861813877792571</v>
      </c>
      <c r="I8" s="11">
        <f t="shared" si="3"/>
        <v>74.138186122207429</v>
      </c>
      <c r="J8" s="69"/>
      <c r="K8" s="69"/>
    </row>
    <row r="9" spans="1:11" ht="15.75">
      <c r="A9" s="6">
        <v>43282</v>
      </c>
      <c r="B9" s="7">
        <v>155921</v>
      </c>
      <c r="C9" s="7">
        <v>13056</v>
      </c>
      <c r="D9" s="7">
        <v>4808</v>
      </c>
      <c r="E9" s="7">
        <v>42739</v>
      </c>
      <c r="F9" s="7">
        <f t="shared" si="0"/>
        <v>47547</v>
      </c>
      <c r="G9" s="7">
        <f t="shared" si="1"/>
        <v>60603</v>
      </c>
      <c r="H9" s="11">
        <f t="shared" si="2"/>
        <v>21.54348794614128</v>
      </c>
      <c r="I9" s="11">
        <f t="shared" si="3"/>
        <v>78.456512053858717</v>
      </c>
      <c r="J9" s="69"/>
      <c r="K9" s="69"/>
    </row>
    <row r="10" spans="1:11" ht="15.75">
      <c r="A10" s="6">
        <v>43313</v>
      </c>
      <c r="B10" s="7">
        <v>150797</v>
      </c>
      <c r="C10" s="7">
        <v>14494</v>
      </c>
      <c r="D10" s="7">
        <v>3883</v>
      </c>
      <c r="E10" s="7">
        <v>42547</v>
      </c>
      <c r="F10" s="7">
        <f t="shared" si="0"/>
        <v>46430</v>
      </c>
      <c r="G10" s="7">
        <f t="shared" si="1"/>
        <v>60924</v>
      </c>
      <c r="H10" s="11">
        <f t="shared" si="2"/>
        <v>23.790296106624648</v>
      </c>
      <c r="I10" s="11">
        <f t="shared" si="3"/>
        <v>76.209703893375348</v>
      </c>
      <c r="J10" s="69"/>
      <c r="K10" s="69"/>
    </row>
    <row r="11" spans="1:11" ht="15.75">
      <c r="A11" s="6">
        <v>43344</v>
      </c>
      <c r="B11" s="7">
        <v>149888</v>
      </c>
      <c r="C11" s="7">
        <v>14861</v>
      </c>
      <c r="D11" s="7">
        <v>3788</v>
      </c>
      <c r="E11" s="7">
        <v>43080</v>
      </c>
      <c r="F11" s="7">
        <f t="shared" si="0"/>
        <v>46868</v>
      </c>
      <c r="G11" s="7">
        <f t="shared" si="1"/>
        <v>61729</v>
      </c>
      <c r="H11" s="11">
        <f t="shared" si="2"/>
        <v>24.074584069076124</v>
      </c>
      <c r="I11" s="11">
        <f t="shared" si="3"/>
        <v>75.925415930923876</v>
      </c>
      <c r="J11" s="69"/>
      <c r="K11" s="69"/>
    </row>
    <row r="12" spans="1:11" ht="15.75">
      <c r="A12" s="6">
        <v>43374</v>
      </c>
      <c r="B12" s="7">
        <v>153484</v>
      </c>
      <c r="C12" s="7">
        <v>14904</v>
      </c>
      <c r="D12" s="7">
        <v>4378</v>
      </c>
      <c r="E12" s="7">
        <v>43859</v>
      </c>
      <c r="F12" s="7">
        <f t="shared" si="0"/>
        <v>48237</v>
      </c>
      <c r="G12" s="7">
        <f t="shared" si="1"/>
        <v>63141</v>
      </c>
      <c r="H12" s="11">
        <f t="shared" si="2"/>
        <v>23.604314154036206</v>
      </c>
      <c r="I12" s="11">
        <f t="shared" si="3"/>
        <v>76.395685845963797</v>
      </c>
      <c r="J12" s="69"/>
      <c r="K12" s="69"/>
    </row>
    <row r="13" spans="1:11" ht="15.75">
      <c r="A13" s="6">
        <v>43405</v>
      </c>
      <c r="B13" s="7">
        <v>148435</v>
      </c>
      <c r="C13" s="7">
        <v>12719</v>
      </c>
      <c r="D13" s="7">
        <v>3660</v>
      </c>
      <c r="E13" s="7">
        <v>44768</v>
      </c>
      <c r="F13" s="7">
        <f t="shared" si="0"/>
        <v>48428</v>
      </c>
      <c r="G13" s="7">
        <f t="shared" si="1"/>
        <v>61147</v>
      </c>
      <c r="H13" s="11">
        <f t="shared" si="2"/>
        <v>20.80069341096047</v>
      </c>
      <c r="I13" s="11">
        <f t="shared" si="3"/>
        <v>79.199306589039523</v>
      </c>
      <c r="J13" s="69"/>
      <c r="K13" s="69"/>
    </row>
    <row r="14" spans="1:11" ht="15.75">
      <c r="A14" s="6">
        <v>43435</v>
      </c>
      <c r="B14" s="7">
        <v>142037</v>
      </c>
      <c r="C14" s="7">
        <v>12578</v>
      </c>
      <c r="D14" s="7">
        <v>2974</v>
      </c>
      <c r="E14" s="7">
        <v>41244</v>
      </c>
      <c r="F14" s="7">
        <f t="shared" si="0"/>
        <v>44218</v>
      </c>
      <c r="G14" s="7">
        <f t="shared" si="1"/>
        <v>56796</v>
      </c>
      <c r="H14" s="11">
        <f t="shared" si="2"/>
        <v>22.14592576942038</v>
      </c>
      <c r="I14" s="11">
        <f t="shared" si="3"/>
        <v>77.854074230579613</v>
      </c>
      <c r="J14" s="69"/>
      <c r="K14" s="69"/>
    </row>
    <row r="15" spans="1:11" ht="15.75">
      <c r="A15" s="8">
        <v>43466</v>
      </c>
      <c r="B15" s="9">
        <v>147418</v>
      </c>
      <c r="C15" s="9">
        <v>12930</v>
      </c>
      <c r="D15" s="9">
        <v>2591</v>
      </c>
      <c r="E15" s="9">
        <v>40604</v>
      </c>
      <c r="F15" s="7">
        <f t="shared" si="0"/>
        <v>43195</v>
      </c>
      <c r="G15" s="7">
        <f t="shared" si="1"/>
        <v>56125</v>
      </c>
      <c r="H15" s="11">
        <f t="shared" si="2"/>
        <v>23.037861915367483</v>
      </c>
      <c r="I15" s="11">
        <f t="shared" si="3"/>
        <v>76.962138084632514</v>
      </c>
      <c r="J15" s="69"/>
      <c r="K15" s="69"/>
    </row>
    <row r="16" spans="1:11" ht="15.75">
      <c r="A16" s="8">
        <v>43497</v>
      </c>
      <c r="B16" s="9">
        <v>143167</v>
      </c>
      <c r="C16" s="7">
        <v>11455</v>
      </c>
      <c r="D16" s="7">
        <v>2600</v>
      </c>
      <c r="E16" s="7">
        <v>50204</v>
      </c>
      <c r="F16" s="7">
        <f t="shared" si="0"/>
        <v>52804</v>
      </c>
      <c r="G16" s="7">
        <f t="shared" si="1"/>
        <v>64259</v>
      </c>
      <c r="H16" s="11">
        <f t="shared" si="2"/>
        <v>17.826296705519848</v>
      </c>
      <c r="I16" s="11">
        <f t="shared" si="3"/>
        <v>82.173703294480148</v>
      </c>
      <c r="J16" s="69"/>
      <c r="K16" s="69"/>
    </row>
    <row r="17" spans="1:16" ht="15.75">
      <c r="A17" s="8">
        <v>43525</v>
      </c>
      <c r="B17" s="9">
        <v>166938</v>
      </c>
      <c r="C17" s="7">
        <v>10432</v>
      </c>
      <c r="D17" s="7">
        <v>3595</v>
      </c>
      <c r="E17" s="7">
        <v>60613</v>
      </c>
      <c r="F17" s="7">
        <f t="shared" si="0"/>
        <v>64208</v>
      </c>
      <c r="G17" s="7">
        <f t="shared" si="1"/>
        <v>74640</v>
      </c>
      <c r="H17" s="11">
        <f t="shared" si="2"/>
        <v>13.976420150053592</v>
      </c>
      <c r="I17" s="11">
        <f t="shared" si="3"/>
        <v>86.023579849946415</v>
      </c>
      <c r="J17" s="69"/>
      <c r="K17" s="69"/>
    </row>
    <row r="18" spans="1:16" ht="15.75">
      <c r="A18" s="8">
        <v>43556</v>
      </c>
      <c r="B18" s="9">
        <v>172465</v>
      </c>
      <c r="C18" s="7">
        <v>9851</v>
      </c>
      <c r="D18" s="10">
        <v>4136</v>
      </c>
      <c r="E18" s="10">
        <v>67739</v>
      </c>
      <c r="F18" s="7">
        <f t="shared" si="0"/>
        <v>71875</v>
      </c>
      <c r="G18" s="7">
        <f t="shared" si="1"/>
        <v>81726</v>
      </c>
      <c r="H18" s="11">
        <f t="shared" si="2"/>
        <v>12.053691603651226</v>
      </c>
      <c r="I18" s="11">
        <f t="shared" si="3"/>
        <v>87.946308396348769</v>
      </c>
      <c r="J18" s="69"/>
      <c r="K18" s="69"/>
    </row>
    <row r="19" spans="1:16" ht="15.75">
      <c r="A19" s="8">
        <v>43586</v>
      </c>
      <c r="B19" s="9">
        <v>166446</v>
      </c>
      <c r="C19" s="7">
        <v>9577</v>
      </c>
      <c r="D19" s="10">
        <v>3732</v>
      </c>
      <c r="E19" s="10">
        <v>65816</v>
      </c>
      <c r="F19" s="7">
        <f t="shared" si="0"/>
        <v>69548</v>
      </c>
      <c r="G19" s="7">
        <f t="shared" si="1"/>
        <v>79125</v>
      </c>
      <c r="H19" s="11">
        <f t="shared" si="2"/>
        <v>12.103633491311216</v>
      </c>
      <c r="I19" s="11">
        <f t="shared" si="3"/>
        <v>87.896366508688786</v>
      </c>
      <c r="J19" s="69"/>
      <c r="K19" s="69"/>
    </row>
    <row r="20" spans="1:16" ht="15.75">
      <c r="A20" s="8">
        <v>43617</v>
      </c>
      <c r="B20" s="7">
        <v>149651</v>
      </c>
      <c r="C20" s="7">
        <v>10342</v>
      </c>
      <c r="D20" s="7">
        <v>2631</v>
      </c>
      <c r="E20" s="7">
        <v>56758</v>
      </c>
      <c r="F20" s="7">
        <f t="shared" si="0"/>
        <v>59389</v>
      </c>
      <c r="G20" s="7">
        <f t="shared" si="1"/>
        <v>69731</v>
      </c>
      <c r="H20" s="11">
        <f t="shared" si="2"/>
        <v>14.831280205360601</v>
      </c>
      <c r="I20" s="11">
        <f t="shared" si="3"/>
        <v>85.168719794639401</v>
      </c>
      <c r="J20" s="69"/>
      <c r="K20" s="69"/>
    </row>
    <row r="21" spans="1:16" ht="15.75">
      <c r="A21" s="16">
        <v>43647</v>
      </c>
      <c r="B21" s="9">
        <v>160996</v>
      </c>
      <c r="C21" s="7">
        <v>11217</v>
      </c>
      <c r="D21" s="7">
        <v>3084</v>
      </c>
      <c r="E21" s="7">
        <v>59596</v>
      </c>
      <c r="F21" s="7">
        <f t="shared" si="0"/>
        <v>62680</v>
      </c>
      <c r="G21" s="7">
        <f t="shared" si="1"/>
        <v>73897</v>
      </c>
      <c r="H21" s="11">
        <f t="shared" si="2"/>
        <v>15.179235963570916</v>
      </c>
      <c r="I21" s="11">
        <f t="shared" si="3"/>
        <v>84.820764036429082</v>
      </c>
      <c r="J21" s="69"/>
      <c r="K21" s="69"/>
    </row>
    <row r="22" spans="1:16" ht="15.75">
      <c r="A22" s="16">
        <v>43678</v>
      </c>
      <c r="B22" s="9">
        <v>164057</v>
      </c>
      <c r="C22" s="7">
        <v>11201</v>
      </c>
      <c r="D22" s="7">
        <v>2618</v>
      </c>
      <c r="E22" s="7">
        <v>59906</v>
      </c>
      <c r="F22" s="7">
        <f t="shared" si="0"/>
        <v>62524</v>
      </c>
      <c r="G22" s="7">
        <f t="shared" si="1"/>
        <v>73725</v>
      </c>
      <c r="H22" s="11">
        <f t="shared" si="2"/>
        <v>15.192946761614106</v>
      </c>
      <c r="I22" s="11">
        <f t="shared" si="3"/>
        <v>84.80705323838589</v>
      </c>
      <c r="J22" s="69"/>
      <c r="K22" s="69"/>
    </row>
    <row r="23" spans="1:16" ht="15.75">
      <c r="A23" s="16">
        <v>43709</v>
      </c>
      <c r="B23" s="9">
        <v>146713</v>
      </c>
      <c r="C23" s="7">
        <v>9467</v>
      </c>
      <c r="D23" s="7">
        <v>2366</v>
      </c>
      <c r="E23" s="7">
        <v>51995</v>
      </c>
      <c r="F23" s="7">
        <f t="shared" si="0"/>
        <v>54361</v>
      </c>
      <c r="G23" s="7">
        <f t="shared" si="1"/>
        <v>63828</v>
      </c>
      <c r="H23" s="11">
        <f t="shared" si="2"/>
        <v>14.832048630694993</v>
      </c>
      <c r="I23" s="11">
        <f t="shared" si="3"/>
        <v>85.167951369305015</v>
      </c>
      <c r="J23" s="69"/>
      <c r="K23" s="69"/>
    </row>
    <row r="24" spans="1:16" ht="15.75">
      <c r="A24" s="6">
        <v>43739</v>
      </c>
      <c r="B24" s="9">
        <v>143014</v>
      </c>
      <c r="C24" s="7">
        <v>8325</v>
      </c>
      <c r="D24" s="7">
        <v>2046</v>
      </c>
      <c r="E24" s="7">
        <v>51480</v>
      </c>
      <c r="F24" s="7">
        <f t="shared" si="0"/>
        <v>53526</v>
      </c>
      <c r="G24" s="7">
        <f t="shared" si="1"/>
        <v>61851</v>
      </c>
      <c r="H24" s="11">
        <f t="shared" si="2"/>
        <v>13.459766212349033</v>
      </c>
      <c r="I24" s="11">
        <f t="shared" si="3"/>
        <v>86.540233787650962</v>
      </c>
      <c r="J24" s="69"/>
      <c r="K24" s="69"/>
    </row>
    <row r="25" spans="1:16" ht="15.75">
      <c r="A25" s="18">
        <v>43770</v>
      </c>
      <c r="B25" s="9">
        <v>128705</v>
      </c>
      <c r="C25" s="7">
        <v>8199</v>
      </c>
      <c r="D25" s="7">
        <v>1485</v>
      </c>
      <c r="E25" s="7">
        <v>47573</v>
      </c>
      <c r="F25" s="7">
        <f t="shared" si="0"/>
        <v>49058</v>
      </c>
      <c r="G25" s="7">
        <f t="shared" si="1"/>
        <v>57257</v>
      </c>
      <c r="H25" s="11">
        <f t="shared" si="2"/>
        <v>14.319646506104055</v>
      </c>
      <c r="I25" s="11">
        <f t="shared" si="3"/>
        <v>85.680353493895936</v>
      </c>
      <c r="J25" s="69"/>
      <c r="K25" s="69"/>
    </row>
    <row r="26" spans="1:16" ht="15.75">
      <c r="A26" s="18">
        <v>43800</v>
      </c>
      <c r="B26" s="9">
        <v>148733</v>
      </c>
      <c r="C26" s="9">
        <v>10619</v>
      </c>
      <c r="D26" s="9">
        <v>1324</v>
      </c>
      <c r="E26" s="9">
        <v>57270</v>
      </c>
      <c r="F26" s="7">
        <f t="shared" si="0"/>
        <v>58594</v>
      </c>
      <c r="G26" s="7">
        <f t="shared" si="1"/>
        <v>69213</v>
      </c>
      <c r="H26" s="11">
        <f t="shared" si="2"/>
        <v>15.342493462210857</v>
      </c>
      <c r="I26" s="11">
        <f t="shared" si="3"/>
        <v>84.657506537789146</v>
      </c>
      <c r="J26" s="69"/>
      <c r="K26" s="69"/>
    </row>
    <row r="27" spans="1:16" ht="15.75">
      <c r="A27" s="8">
        <v>43831</v>
      </c>
      <c r="B27" s="9">
        <v>158658</v>
      </c>
      <c r="C27" s="9">
        <v>11015</v>
      </c>
      <c r="D27" s="9">
        <v>1883</v>
      </c>
      <c r="E27" s="9">
        <v>62756</v>
      </c>
      <c r="F27" s="7">
        <f t="shared" si="0"/>
        <v>64639</v>
      </c>
      <c r="G27" s="7">
        <f t="shared" si="1"/>
        <v>75654</v>
      </c>
      <c r="H27" s="11">
        <f t="shared" si="2"/>
        <v>14.559706030084332</v>
      </c>
      <c r="I27" s="11">
        <f t="shared" si="3"/>
        <v>85.440293969915672</v>
      </c>
      <c r="J27" s="69"/>
      <c r="K27" s="69"/>
    </row>
    <row r="28" spans="1:16" ht="15.75">
      <c r="A28" s="8">
        <v>43862</v>
      </c>
      <c r="B28" s="9">
        <v>142386</v>
      </c>
      <c r="C28" s="9">
        <v>10973</v>
      </c>
      <c r="D28" s="9">
        <v>1439</v>
      </c>
      <c r="E28" s="9">
        <v>58000</v>
      </c>
      <c r="F28" s="7">
        <f t="shared" si="0"/>
        <v>59439</v>
      </c>
      <c r="G28" s="7">
        <f t="shared" si="1"/>
        <v>70412</v>
      </c>
      <c r="H28" s="11">
        <f t="shared" si="2"/>
        <v>15.58399136510822</v>
      </c>
      <c r="I28" s="11">
        <f t="shared" si="3"/>
        <v>84.416008634891782</v>
      </c>
      <c r="J28" s="69"/>
      <c r="K28" s="69"/>
      <c r="P28" t="s">
        <v>47</v>
      </c>
    </row>
    <row r="29" spans="1:16" ht="15.75">
      <c r="A29" s="18">
        <v>43891</v>
      </c>
      <c r="B29" s="42">
        <v>129012</v>
      </c>
      <c r="C29" s="9">
        <v>8387</v>
      </c>
      <c r="D29" s="42">
        <v>1827</v>
      </c>
      <c r="E29" s="42">
        <v>56334</v>
      </c>
      <c r="F29" s="7">
        <f t="shared" si="0"/>
        <v>58161</v>
      </c>
      <c r="G29" s="7">
        <f t="shared" si="1"/>
        <v>66548</v>
      </c>
      <c r="H29" s="11">
        <f t="shared" si="2"/>
        <v>12.602933221133618</v>
      </c>
      <c r="I29" s="11">
        <f t="shared" si="3"/>
        <v>87.397066778866375</v>
      </c>
      <c r="J29" s="69"/>
      <c r="K29" s="69"/>
    </row>
    <row r="30" spans="1:16" ht="15.75">
      <c r="A30" s="18">
        <v>43922</v>
      </c>
      <c r="B30" s="43">
        <v>117602</v>
      </c>
      <c r="C30" s="43">
        <v>2044</v>
      </c>
      <c r="D30" s="41">
        <v>6155</v>
      </c>
      <c r="E30" s="41">
        <v>58589</v>
      </c>
      <c r="F30" s="7">
        <f t="shared" si="0"/>
        <v>64744</v>
      </c>
      <c r="G30" s="7">
        <f t="shared" si="1"/>
        <v>66788</v>
      </c>
      <c r="H30" s="11">
        <f t="shared" si="2"/>
        <v>3.0604300173683896</v>
      </c>
      <c r="I30" s="11">
        <f t="shared" si="3"/>
        <v>96.93956998263161</v>
      </c>
      <c r="J30" s="69"/>
      <c r="K30" s="69"/>
    </row>
    <row r="31" spans="1:16" ht="15.75">
      <c r="A31" s="44">
        <v>43952</v>
      </c>
      <c r="B31" s="45">
        <v>89530</v>
      </c>
      <c r="C31" s="45">
        <v>1683</v>
      </c>
      <c r="D31" s="45">
        <v>2203</v>
      </c>
      <c r="E31" s="45">
        <v>51043</v>
      </c>
      <c r="F31" s="7">
        <f t="shared" si="0"/>
        <v>53246</v>
      </c>
      <c r="G31" s="7">
        <f t="shared" si="1"/>
        <v>54929</v>
      </c>
      <c r="H31" s="11">
        <f t="shared" si="2"/>
        <v>3.0639552877350762</v>
      </c>
      <c r="I31" s="11">
        <f t="shared" si="3"/>
        <v>96.93604471226493</v>
      </c>
      <c r="J31" s="69"/>
      <c r="K31" s="69"/>
    </row>
    <row r="32" spans="1:16" ht="15.75">
      <c r="A32" s="44">
        <v>43983</v>
      </c>
      <c r="B32" s="42">
        <v>70838</v>
      </c>
      <c r="C32" s="42">
        <v>1494</v>
      </c>
      <c r="D32" s="42">
        <v>987</v>
      </c>
      <c r="E32" s="42">
        <v>38614</v>
      </c>
      <c r="F32" s="7">
        <f t="shared" si="0"/>
        <v>39601</v>
      </c>
      <c r="G32" s="7">
        <f t="shared" si="1"/>
        <v>41095</v>
      </c>
      <c r="H32" s="11">
        <f t="shared" si="2"/>
        <v>3.6354787687066552</v>
      </c>
      <c r="I32" s="11">
        <f t="shared" si="3"/>
        <v>96.364521231293352</v>
      </c>
      <c r="J32" s="69"/>
      <c r="K32" s="69"/>
    </row>
    <row r="33" spans="1:11" ht="15.75">
      <c r="A33" s="18">
        <v>44013</v>
      </c>
      <c r="B33" s="42">
        <v>84082</v>
      </c>
      <c r="C33" s="42">
        <v>3527</v>
      </c>
      <c r="D33" s="42">
        <v>687</v>
      </c>
      <c r="E33" s="42">
        <v>42607</v>
      </c>
      <c r="F33" s="7">
        <f t="shared" si="0"/>
        <v>43294</v>
      </c>
      <c r="G33" s="7">
        <f t="shared" si="1"/>
        <v>46821</v>
      </c>
      <c r="H33" s="11">
        <f t="shared" si="2"/>
        <v>7.5329446188676021</v>
      </c>
      <c r="I33" s="11">
        <f t="shared" si="3"/>
        <v>92.467055381132397</v>
      </c>
      <c r="J33" s="69"/>
      <c r="K33" s="69"/>
    </row>
    <row r="34" spans="1:11" ht="15.75">
      <c r="A34" s="18">
        <v>44044</v>
      </c>
      <c r="B34" s="43">
        <v>88253</v>
      </c>
      <c r="C34" s="43">
        <v>4240</v>
      </c>
      <c r="D34" s="43">
        <v>766</v>
      </c>
      <c r="E34" s="43">
        <v>45297</v>
      </c>
      <c r="F34" s="7">
        <f t="shared" si="0"/>
        <v>46063</v>
      </c>
      <c r="G34" s="7">
        <f t="shared" si="1"/>
        <v>50303</v>
      </c>
      <c r="H34" s="11">
        <f t="shared" si="2"/>
        <v>8.4289207403136999</v>
      </c>
      <c r="I34" s="11">
        <f t="shared" si="3"/>
        <v>91.5710792596863</v>
      </c>
      <c r="J34" s="69"/>
      <c r="K34" s="69"/>
    </row>
    <row r="35" spans="1:11" ht="15.75">
      <c r="A35" s="18">
        <v>44075</v>
      </c>
      <c r="B35" s="43">
        <v>98330</v>
      </c>
      <c r="C35" s="43">
        <v>5955</v>
      </c>
      <c r="D35" s="43">
        <v>531</v>
      </c>
      <c r="E35" s="43">
        <v>50474</v>
      </c>
      <c r="F35" s="7">
        <f t="shared" si="0"/>
        <v>51005</v>
      </c>
      <c r="G35" s="7">
        <f t="shared" si="1"/>
        <v>56960</v>
      </c>
      <c r="H35" s="11">
        <f t="shared" si="2"/>
        <v>10.454705056179774</v>
      </c>
      <c r="I35" s="11">
        <f t="shared" si="3"/>
        <v>89.545294943820224</v>
      </c>
      <c r="J35" s="69"/>
      <c r="K35" s="69"/>
    </row>
    <row r="36" spans="1:11" ht="15.75">
      <c r="A36" s="18">
        <v>44105</v>
      </c>
      <c r="B36" s="43">
        <v>124957</v>
      </c>
      <c r="C36" s="43">
        <v>6135</v>
      </c>
      <c r="D36" s="43">
        <v>281</v>
      </c>
      <c r="E36" s="43">
        <v>62185</v>
      </c>
      <c r="F36" s="7">
        <f t="shared" si="0"/>
        <v>62466</v>
      </c>
      <c r="G36" s="7">
        <f t="shared" si="1"/>
        <v>68601</v>
      </c>
      <c r="H36" s="11">
        <f t="shared" si="2"/>
        <v>8.9430183233480562</v>
      </c>
      <c r="I36" s="11">
        <f t="shared" si="3"/>
        <v>91.056981676651944</v>
      </c>
      <c r="J36" s="69"/>
      <c r="K36" s="69"/>
    </row>
    <row r="37" spans="1:11" ht="15.75">
      <c r="A37" s="18">
        <v>44136</v>
      </c>
      <c r="B37" s="43">
        <v>125326</v>
      </c>
      <c r="C37" s="43">
        <v>5215</v>
      </c>
      <c r="D37" s="43">
        <v>147</v>
      </c>
      <c r="E37" s="43">
        <v>62836</v>
      </c>
      <c r="F37" s="7">
        <f t="shared" si="0"/>
        <v>62983</v>
      </c>
      <c r="G37" s="7">
        <f t="shared" si="1"/>
        <v>68198</v>
      </c>
      <c r="H37" s="11">
        <f t="shared" si="2"/>
        <v>7.6468518138361823</v>
      </c>
      <c r="I37" s="11">
        <f t="shared" si="3"/>
        <v>92.353148186163821</v>
      </c>
      <c r="J37" s="69"/>
      <c r="K37" s="69"/>
    </row>
    <row r="38" spans="1:11" ht="15.75">
      <c r="A38" s="18">
        <v>44166</v>
      </c>
      <c r="B38" s="43">
        <v>145358</v>
      </c>
      <c r="C38" s="43">
        <v>7257</v>
      </c>
      <c r="D38" s="43">
        <v>544</v>
      </c>
      <c r="E38" s="43">
        <v>71922</v>
      </c>
      <c r="F38" s="7">
        <f t="shared" si="0"/>
        <v>72466</v>
      </c>
      <c r="G38" s="7">
        <f t="shared" si="1"/>
        <v>79723</v>
      </c>
      <c r="H38" s="11">
        <f t="shared" si="2"/>
        <v>9.1027683353611888</v>
      </c>
      <c r="I38" s="11">
        <f t="shared" si="3"/>
        <v>90.897231664638809</v>
      </c>
      <c r="J38" s="69"/>
      <c r="K38" s="69"/>
    </row>
    <row r="39" spans="1:11" ht="15.75">
      <c r="A39" s="18">
        <v>44197</v>
      </c>
      <c r="B39" s="43">
        <v>144140</v>
      </c>
      <c r="C39" s="43">
        <v>9679</v>
      </c>
      <c r="D39" s="43">
        <v>1510</v>
      </c>
      <c r="E39" s="43">
        <v>71123</v>
      </c>
      <c r="F39" s="7">
        <f t="shared" si="0"/>
        <v>72633</v>
      </c>
      <c r="G39" s="7">
        <f t="shared" si="1"/>
        <v>82312</v>
      </c>
      <c r="H39" s="11">
        <f t="shared" si="2"/>
        <v>11.758917290310039</v>
      </c>
      <c r="I39" s="11">
        <f t="shared" si="3"/>
        <v>88.241082709689962</v>
      </c>
      <c r="J39" s="69"/>
      <c r="K39" s="69"/>
    </row>
    <row r="40" spans="1:11" ht="15.75">
      <c r="A40" s="18">
        <v>44228</v>
      </c>
      <c r="B40" s="43">
        <v>132078</v>
      </c>
      <c r="C40" s="43">
        <v>7521</v>
      </c>
      <c r="D40" s="43">
        <v>748</v>
      </c>
      <c r="E40" s="43">
        <v>64304</v>
      </c>
      <c r="F40" s="7">
        <f t="shared" si="0"/>
        <v>65052</v>
      </c>
      <c r="G40" s="7">
        <f t="shared" si="1"/>
        <v>72573</v>
      </c>
      <c r="H40" s="11">
        <f t="shared" si="2"/>
        <v>10.363358273738166</v>
      </c>
      <c r="I40" s="11">
        <f t="shared" si="3"/>
        <v>89.636641726261828</v>
      </c>
      <c r="J40" s="69"/>
      <c r="K40" s="69"/>
    </row>
    <row r="41" spans="1:11" ht="15.75">
      <c r="A41" s="18">
        <v>44256</v>
      </c>
      <c r="B41" s="43">
        <v>152861</v>
      </c>
      <c r="C41" s="43">
        <v>9417</v>
      </c>
      <c r="D41" s="43">
        <v>1059</v>
      </c>
      <c r="E41" s="43">
        <v>78201</v>
      </c>
      <c r="F41" s="7">
        <f t="shared" si="0"/>
        <v>79260</v>
      </c>
      <c r="G41" s="7">
        <f t="shared" si="1"/>
        <v>88677</v>
      </c>
      <c r="H41" s="11">
        <f t="shared" si="2"/>
        <v>10.619439087925844</v>
      </c>
      <c r="I41" s="11">
        <f t="shared" si="3"/>
        <v>89.380560912074159</v>
      </c>
      <c r="J41" s="69"/>
      <c r="K41" s="69"/>
    </row>
    <row r="42" spans="1:11" ht="15.75">
      <c r="A42" s="18">
        <v>44287</v>
      </c>
      <c r="B42" s="43">
        <v>144894</v>
      </c>
      <c r="C42" s="43">
        <v>7865</v>
      </c>
      <c r="D42" s="43">
        <v>1350</v>
      </c>
      <c r="E42" s="43">
        <v>73392</v>
      </c>
      <c r="F42" s="7">
        <f t="shared" si="0"/>
        <v>74742</v>
      </c>
      <c r="G42" s="7">
        <f t="shared" si="1"/>
        <v>82607</v>
      </c>
      <c r="H42" s="11">
        <f t="shared" si="2"/>
        <v>9.5209849044269852</v>
      </c>
      <c r="I42" s="11">
        <f t="shared" si="3"/>
        <v>90.479015095573004</v>
      </c>
      <c r="J42" s="69"/>
      <c r="K42" s="69"/>
    </row>
    <row r="43" spans="1:11" ht="15.75">
      <c r="A43" s="18">
        <v>44317</v>
      </c>
      <c r="B43" s="43">
        <v>139137</v>
      </c>
      <c r="C43" s="43">
        <v>6515</v>
      </c>
      <c r="D43" s="43">
        <v>1016</v>
      </c>
      <c r="E43" s="43">
        <v>71669</v>
      </c>
      <c r="F43" s="7">
        <f t="shared" si="0"/>
        <v>72685</v>
      </c>
      <c r="G43" s="7">
        <f t="shared" si="1"/>
        <v>79200</v>
      </c>
      <c r="H43" s="11">
        <f t="shared" si="2"/>
        <v>8.2260101010101003</v>
      </c>
      <c r="I43" s="11">
        <f t="shared" si="3"/>
        <v>91.773989898989896</v>
      </c>
      <c r="J43" s="69"/>
      <c r="K43" s="69"/>
    </row>
    <row r="44" spans="1:11" ht="15.75">
      <c r="A44" s="65">
        <v>44348</v>
      </c>
      <c r="B44" s="66">
        <v>131509</v>
      </c>
      <c r="C44" s="66">
        <v>6153</v>
      </c>
      <c r="D44" s="66">
        <v>813</v>
      </c>
      <c r="E44" s="66">
        <v>73523</v>
      </c>
      <c r="F44" s="7">
        <f t="shared" si="0"/>
        <v>74336</v>
      </c>
      <c r="G44" s="7">
        <f t="shared" si="1"/>
        <v>80489</v>
      </c>
      <c r="H44" s="11">
        <f t="shared" si="2"/>
        <v>7.6445228540545918</v>
      </c>
      <c r="I44" s="11">
        <f t="shared" si="3"/>
        <v>92.355477145945414</v>
      </c>
      <c r="J44" s="69"/>
      <c r="K44" s="69"/>
    </row>
    <row r="45" spans="1:11" ht="15.75">
      <c r="A45" s="65">
        <v>44378</v>
      </c>
      <c r="B45" s="43">
        <v>131267</v>
      </c>
      <c r="C45" s="43">
        <v>5781</v>
      </c>
      <c r="D45" s="43">
        <v>618</v>
      </c>
      <c r="E45" s="43">
        <v>67963</v>
      </c>
      <c r="F45" s="7">
        <f t="shared" si="0"/>
        <v>68581</v>
      </c>
      <c r="G45" s="7">
        <f t="shared" si="1"/>
        <v>74362</v>
      </c>
      <c r="H45" s="11">
        <f t="shared" si="2"/>
        <v>7.7741319491137943</v>
      </c>
      <c r="I45" s="11">
        <f t="shared" si="3"/>
        <v>92.225868050886206</v>
      </c>
      <c r="J45" s="69"/>
      <c r="K45" s="69"/>
    </row>
    <row r="46" spans="1:11">
      <c r="A46" s="65">
        <v>44409</v>
      </c>
      <c r="B46" s="43">
        <v>126191</v>
      </c>
      <c r="C46" s="43">
        <v>6517</v>
      </c>
      <c r="D46" s="43">
        <v>687</v>
      </c>
      <c r="E46" s="43">
        <v>67014</v>
      </c>
      <c r="F46" s="43">
        <f t="shared" si="0"/>
        <v>67701</v>
      </c>
      <c r="G46" s="43">
        <f t="shared" si="1"/>
        <v>74218</v>
      </c>
      <c r="H46" s="74">
        <f t="shared" si="2"/>
        <v>8.7808887331914089</v>
      </c>
      <c r="I46" s="74">
        <f t="shared" si="3"/>
        <v>91.219111266808596</v>
      </c>
    </row>
    <row r="47" spans="1:11">
      <c r="A47" s="75">
        <v>44440</v>
      </c>
      <c r="B47" s="43">
        <v>130479</v>
      </c>
      <c r="C47" s="43">
        <v>7118</v>
      </c>
      <c r="D47" s="43">
        <v>887</v>
      </c>
      <c r="E47" s="43">
        <v>71434</v>
      </c>
      <c r="F47" s="43">
        <f t="shared" si="0"/>
        <v>72321</v>
      </c>
      <c r="G47" s="43">
        <f t="shared" si="1"/>
        <v>79439</v>
      </c>
      <c r="H47" s="74">
        <f t="shared" si="2"/>
        <v>8.9603343445914483</v>
      </c>
      <c r="I47" s="74">
        <f t="shared" si="3"/>
        <v>91.039665655408555</v>
      </c>
    </row>
    <row r="48" spans="1:11">
      <c r="A48" s="76">
        <v>44470</v>
      </c>
      <c r="B48" s="43">
        <v>146200</v>
      </c>
      <c r="C48" s="43">
        <v>8259</v>
      </c>
      <c r="D48" s="43">
        <v>1145</v>
      </c>
      <c r="E48" s="43">
        <v>79082</v>
      </c>
      <c r="F48" s="43">
        <f t="shared" si="0"/>
        <v>80227</v>
      </c>
      <c r="G48" s="43">
        <f t="shared" si="1"/>
        <v>88486</v>
      </c>
      <c r="H48" s="74">
        <f t="shared" si="2"/>
        <v>9.3336799041656313</v>
      </c>
      <c r="I48" s="74">
        <f t="shared" si="3"/>
        <v>90.666320095834365</v>
      </c>
    </row>
    <row r="49" spans="1:9">
      <c r="A49" s="76">
        <v>44501</v>
      </c>
      <c r="B49" s="43">
        <v>152903</v>
      </c>
      <c r="C49" s="43">
        <v>7088</v>
      </c>
      <c r="D49" s="43">
        <v>1285</v>
      </c>
      <c r="E49" s="43">
        <v>87316</v>
      </c>
      <c r="F49" s="43">
        <f t="shared" si="0"/>
        <v>88601</v>
      </c>
      <c r="G49" s="43">
        <f t="shared" si="1"/>
        <v>95689</v>
      </c>
      <c r="H49" s="74">
        <f t="shared" si="2"/>
        <v>7.4073299961333072</v>
      </c>
      <c r="I49" s="74">
        <f t="shared" si="3"/>
        <v>92.592670003866701</v>
      </c>
    </row>
    <row r="50" spans="1:9">
      <c r="A50" s="65">
        <v>44531</v>
      </c>
      <c r="B50" s="43">
        <v>159840</v>
      </c>
      <c r="C50" s="43">
        <v>7639</v>
      </c>
      <c r="D50" s="43">
        <v>1560</v>
      </c>
      <c r="E50" s="43">
        <v>90289</v>
      </c>
      <c r="F50" s="43">
        <f t="shared" si="0"/>
        <v>91849</v>
      </c>
      <c r="G50" s="43">
        <v>99488</v>
      </c>
      <c r="H50" s="74">
        <f t="shared" si="2"/>
        <v>7.678312962367321</v>
      </c>
      <c r="I50" s="74">
        <f t="shared" si="3"/>
        <v>92.321687037632685</v>
      </c>
    </row>
    <row r="51" spans="1:9">
      <c r="A51" s="65">
        <v>44562</v>
      </c>
      <c r="B51" s="43">
        <v>149068</v>
      </c>
      <c r="C51" s="43">
        <v>6657</v>
      </c>
      <c r="D51" s="43">
        <v>1139</v>
      </c>
      <c r="E51" s="43">
        <v>82901</v>
      </c>
      <c r="F51" s="43">
        <f t="shared" si="0"/>
        <v>84040</v>
      </c>
      <c r="G51" s="43">
        <f>C51+D51+E51</f>
        <v>90697</v>
      </c>
      <c r="H51" s="74">
        <f>C51*100/G51</f>
        <v>7.3398238089462717</v>
      </c>
      <c r="I51" s="74">
        <f>F51*100/G51</f>
        <v>92.660176191053722</v>
      </c>
    </row>
    <row r="52" spans="1:9">
      <c r="A52" s="65">
        <v>44593</v>
      </c>
      <c r="B52" s="43">
        <v>125532</v>
      </c>
      <c r="C52" s="43">
        <v>5755</v>
      </c>
      <c r="D52" s="43">
        <v>917</v>
      </c>
      <c r="E52" s="43">
        <v>72348</v>
      </c>
      <c r="F52" s="43">
        <f t="shared" si="0"/>
        <v>73265</v>
      </c>
      <c r="G52" s="43">
        <v>79020</v>
      </c>
      <c r="H52" s="74">
        <f>C52*100/G52</f>
        <v>7.2829663376360418</v>
      </c>
      <c r="I52" s="74">
        <f>F52*100/G52</f>
        <v>92.71703366236396</v>
      </c>
    </row>
    <row r="53" spans="1:9">
      <c r="A53" s="86">
        <v>44621</v>
      </c>
      <c r="B53" s="43">
        <v>143105</v>
      </c>
      <c r="C53" s="43">
        <v>6771</v>
      </c>
      <c r="D53" s="43">
        <v>1248</v>
      </c>
      <c r="E53" s="43">
        <v>86088</v>
      </c>
      <c r="F53" s="43">
        <f t="shared" si="0"/>
        <v>87336</v>
      </c>
      <c r="G53" s="43">
        <v>94107</v>
      </c>
      <c r="H53" s="74">
        <f>C53*100/G53</f>
        <v>7.1950014345372821</v>
      </c>
      <c r="I53" s="74">
        <f>F53*100/G53</f>
        <v>92.804998565462725</v>
      </c>
    </row>
    <row r="54" spans="1:9">
      <c r="A54" s="76">
        <v>44652</v>
      </c>
      <c r="B54" s="43">
        <v>147141</v>
      </c>
      <c r="C54" s="43">
        <v>6594</v>
      </c>
      <c r="D54" s="43">
        <v>1037</v>
      </c>
      <c r="E54" s="43">
        <v>87931</v>
      </c>
      <c r="F54" s="43">
        <f t="shared" si="0"/>
        <v>88968</v>
      </c>
      <c r="G54" s="43">
        <v>95562</v>
      </c>
      <c r="H54" s="74">
        <f>C54*100/G54</f>
        <v>6.9002323099139824</v>
      </c>
      <c r="I54" s="74">
        <f>F54*100/G54</f>
        <v>93.099767690086011</v>
      </c>
    </row>
    <row r="55" spans="1:9" ht="17.25">
      <c r="A55" s="75">
        <v>44682</v>
      </c>
      <c r="B55" s="48">
        <v>145020</v>
      </c>
      <c r="C55" s="72">
        <v>6886</v>
      </c>
      <c r="D55" s="72">
        <v>1618</v>
      </c>
      <c r="E55" s="72">
        <v>88453</v>
      </c>
      <c r="F55" s="72">
        <f t="shared" si="0"/>
        <v>90071</v>
      </c>
      <c r="G55" s="72">
        <v>96957</v>
      </c>
      <c r="H55" s="87">
        <f>C55*100/G55</f>
        <v>7.1021174335014488</v>
      </c>
      <c r="I55" s="87">
        <f>F55*100/G55</f>
        <v>92.897882566498552</v>
      </c>
    </row>
  </sheetData>
  <printOptions horizontalCentered="1"/>
  <pageMargins left="0.45" right="0.45" top="0.75" bottom="0.75" header="0.3" footer="0.3"/>
  <pageSetup paperSize="5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"/>
  <sheetViews>
    <sheetView tabSelected="1" view="pageBreakPreview" topLeftCell="V1" zoomScaleSheetLayoutView="100" workbookViewId="0">
      <selection activeCell="AG6" sqref="AG6"/>
    </sheetView>
  </sheetViews>
  <sheetFormatPr defaultRowHeight="15"/>
  <cols>
    <col min="1" max="1" width="9.5703125" style="28" customWidth="1"/>
    <col min="2" max="2" width="7.5703125" customWidth="1"/>
    <col min="5" max="5" width="7.5703125" customWidth="1"/>
    <col min="6" max="6" width="7.42578125" customWidth="1"/>
    <col min="7" max="7" width="8.85546875" customWidth="1"/>
    <col min="8" max="8" width="10.28515625" customWidth="1"/>
    <col min="9" max="9" width="7.7109375" customWidth="1"/>
    <col min="10" max="10" width="8.42578125" customWidth="1"/>
    <col min="13" max="13" width="8.85546875" customWidth="1"/>
    <col min="14" max="14" width="6.7109375" customWidth="1"/>
    <col min="16" max="16" width="8.42578125" customWidth="1"/>
    <col min="17" max="17" width="8.5703125" customWidth="1"/>
    <col min="18" max="18" width="8.7109375" customWidth="1"/>
    <col min="20" max="20" width="9.28515625" style="12" customWidth="1"/>
    <col min="21" max="21" width="8.85546875" customWidth="1"/>
    <col min="25" max="27" width="9.140625" style="17"/>
    <col min="28" max="30" width="9.140625" style="62"/>
    <col min="31" max="31" width="9.140625" style="17"/>
    <col min="39" max="39" width="12" bestFit="1" customWidth="1"/>
  </cols>
  <sheetData>
    <row r="1" spans="1:39" ht="73.5" customHeight="1">
      <c r="A1" s="25" t="s">
        <v>19</v>
      </c>
      <c r="B1" s="19" t="s">
        <v>42</v>
      </c>
      <c r="C1" s="19" t="s">
        <v>38</v>
      </c>
      <c r="D1" s="19" t="s">
        <v>20</v>
      </c>
      <c r="E1" s="19" t="s">
        <v>39</v>
      </c>
      <c r="F1" s="19" t="s">
        <v>43</v>
      </c>
      <c r="G1" s="19" t="s">
        <v>21</v>
      </c>
      <c r="H1" s="19" t="s">
        <v>19</v>
      </c>
      <c r="I1" s="19" t="s">
        <v>42</v>
      </c>
      <c r="J1" s="19" t="s">
        <v>38</v>
      </c>
      <c r="K1" s="19" t="s">
        <v>20</v>
      </c>
      <c r="L1" s="19" t="s">
        <v>39</v>
      </c>
      <c r="M1" s="19" t="s">
        <v>43</v>
      </c>
      <c r="N1" s="19" t="s">
        <v>40</v>
      </c>
      <c r="O1" s="19" t="s">
        <v>21</v>
      </c>
      <c r="P1" s="19" t="s">
        <v>19</v>
      </c>
      <c r="Q1" s="19" t="s">
        <v>42</v>
      </c>
      <c r="R1" s="19" t="s">
        <v>38</v>
      </c>
      <c r="S1" s="19" t="s">
        <v>20</v>
      </c>
      <c r="T1" s="13" t="s">
        <v>39</v>
      </c>
      <c r="U1" s="19" t="s">
        <v>43</v>
      </c>
      <c r="V1" s="19" t="s">
        <v>40</v>
      </c>
      <c r="W1" s="19" t="s">
        <v>21</v>
      </c>
      <c r="X1" s="19" t="s">
        <v>19</v>
      </c>
      <c r="Y1" s="19" t="s">
        <v>42</v>
      </c>
      <c r="Z1" s="19" t="s">
        <v>38</v>
      </c>
      <c r="AA1" s="19" t="s">
        <v>20</v>
      </c>
      <c r="AB1" s="13" t="s">
        <v>39</v>
      </c>
      <c r="AC1" s="13" t="s">
        <v>43</v>
      </c>
      <c r="AD1" s="13" t="s">
        <v>40</v>
      </c>
      <c r="AE1" s="19" t="s">
        <v>21</v>
      </c>
      <c r="AF1" s="19" t="s">
        <v>19</v>
      </c>
      <c r="AG1" s="19" t="s">
        <v>42</v>
      </c>
      <c r="AH1" s="19" t="s">
        <v>38</v>
      </c>
      <c r="AI1" s="19" t="s">
        <v>20</v>
      </c>
      <c r="AJ1" s="13" t="s">
        <v>39</v>
      </c>
      <c r="AK1" s="13" t="s">
        <v>43</v>
      </c>
      <c r="AL1" s="13" t="s">
        <v>40</v>
      </c>
      <c r="AM1" s="19" t="s">
        <v>21</v>
      </c>
    </row>
    <row r="2" spans="1:39">
      <c r="A2" s="25" t="s">
        <v>22</v>
      </c>
      <c r="B2" s="20">
        <v>55025</v>
      </c>
      <c r="C2" s="20">
        <v>147695</v>
      </c>
      <c r="D2" s="20">
        <v>143180</v>
      </c>
      <c r="E2" s="20">
        <v>37.26</v>
      </c>
      <c r="F2" s="20">
        <v>38.43</v>
      </c>
      <c r="G2" s="20">
        <v>5.79</v>
      </c>
      <c r="H2" s="19" t="s">
        <v>23</v>
      </c>
      <c r="I2" s="20">
        <v>66757</v>
      </c>
      <c r="J2" s="20">
        <v>147418</v>
      </c>
      <c r="K2" s="20">
        <v>127541</v>
      </c>
      <c r="L2" s="23">
        <v>45.28</v>
      </c>
      <c r="M2" s="20">
        <v>52.34</v>
      </c>
      <c r="N2" s="20">
        <v>21.32</v>
      </c>
      <c r="O2" s="20">
        <v>6.46</v>
      </c>
      <c r="P2" s="50">
        <v>43831</v>
      </c>
      <c r="Q2" s="20">
        <v>75654</v>
      </c>
      <c r="R2" s="20">
        <v>158658</v>
      </c>
      <c r="S2" s="20">
        <v>133227</v>
      </c>
      <c r="T2" s="23">
        <f t="shared" ref="T2:T4" si="0">Q2/R2%</f>
        <v>47.68369700866014</v>
      </c>
      <c r="U2" s="23">
        <f t="shared" ref="U2:U7" si="1">Q2/S2%</f>
        <v>56.785786664865228</v>
      </c>
      <c r="V2" s="20">
        <v>13.33</v>
      </c>
      <c r="W2" s="20">
        <v>9.31</v>
      </c>
      <c r="X2" s="50">
        <v>44197</v>
      </c>
      <c r="Y2" s="51">
        <v>82312</v>
      </c>
      <c r="Z2" s="51">
        <v>144140</v>
      </c>
      <c r="AA2" s="60">
        <v>134518</v>
      </c>
      <c r="AB2" s="23">
        <f t="shared" ref="AB2:AB13" si="2">Y2/Z2%</f>
        <v>57.105591785763835</v>
      </c>
      <c r="AC2" s="23">
        <f t="shared" ref="AC2:AC13" si="3">Y2/AA2%</f>
        <v>61.190323971513102</v>
      </c>
      <c r="AD2" s="23">
        <f t="shared" ref="AD2:AD13" si="4">(Y2-Q2)/Q2%</f>
        <v>8.8005921696142977</v>
      </c>
      <c r="AE2" s="20">
        <v>3.24</v>
      </c>
      <c r="AF2" s="50">
        <v>44562</v>
      </c>
      <c r="AG2" s="51">
        <v>90697</v>
      </c>
      <c r="AH2" s="51">
        <v>149068</v>
      </c>
      <c r="AI2" s="60">
        <v>144126</v>
      </c>
      <c r="AJ2" s="23">
        <f>AG2/AH2%</f>
        <v>60.842702659189094</v>
      </c>
      <c r="AK2" s="23">
        <f>AG2/AI2%</f>
        <v>62.928964933461003</v>
      </c>
      <c r="AL2" s="23">
        <f>(AG2-Y2)/Y2%</f>
        <v>10.186850034016912</v>
      </c>
      <c r="AM2" s="85">
        <f>(AG2-Y13)/Y13%</f>
        <v>-8.8362415567706663</v>
      </c>
    </row>
    <row r="3" spans="1:39">
      <c r="A3" s="25" t="s">
        <v>24</v>
      </c>
      <c r="B3" s="20">
        <v>51027</v>
      </c>
      <c r="C3" s="20">
        <v>137393</v>
      </c>
      <c r="D3" s="20">
        <v>137650</v>
      </c>
      <c r="E3" s="20">
        <v>37.14</v>
      </c>
      <c r="F3" s="20">
        <v>37.07</v>
      </c>
      <c r="G3" s="20">
        <v>-7.26</v>
      </c>
      <c r="H3" s="14" t="s">
        <v>25</v>
      </c>
      <c r="I3" s="15">
        <v>64259</v>
      </c>
      <c r="J3" s="15">
        <v>143167</v>
      </c>
      <c r="K3" s="15">
        <v>113075</v>
      </c>
      <c r="L3" s="23">
        <f>I3/J3%</f>
        <v>44.883946719565259</v>
      </c>
      <c r="M3" s="15">
        <v>56.85</v>
      </c>
      <c r="N3" s="15">
        <v>25.93</v>
      </c>
      <c r="O3" s="15">
        <v>-3.74</v>
      </c>
      <c r="P3" s="50">
        <v>43862</v>
      </c>
      <c r="Q3" s="15">
        <v>70412</v>
      </c>
      <c r="R3" s="15">
        <v>142386</v>
      </c>
      <c r="S3" s="15">
        <v>110295</v>
      </c>
      <c r="T3" s="23">
        <f t="shared" si="0"/>
        <v>49.451491017375304</v>
      </c>
      <c r="U3" s="23">
        <f t="shared" si="1"/>
        <v>63.839702615712405</v>
      </c>
      <c r="V3" s="15">
        <v>9.58</v>
      </c>
      <c r="W3" s="15">
        <v>-6.93</v>
      </c>
      <c r="X3" s="50">
        <v>44228</v>
      </c>
      <c r="Y3" s="51">
        <v>72573</v>
      </c>
      <c r="Z3" s="51">
        <v>132078</v>
      </c>
      <c r="AA3" s="51">
        <v>125617</v>
      </c>
      <c r="AB3" s="23">
        <f t="shared" si="2"/>
        <v>54.947076727388364</v>
      </c>
      <c r="AC3" s="23">
        <f t="shared" si="3"/>
        <v>57.773231330154353</v>
      </c>
      <c r="AD3" s="23">
        <f t="shared" si="4"/>
        <v>3.069079134238482</v>
      </c>
      <c r="AE3" s="20">
        <v>-11.83</v>
      </c>
      <c r="AF3" s="50">
        <v>44593</v>
      </c>
      <c r="AG3" s="51">
        <v>79020</v>
      </c>
      <c r="AH3" s="51">
        <v>125532</v>
      </c>
      <c r="AI3" s="51">
        <v>127141</v>
      </c>
      <c r="AJ3" s="23">
        <f>AG3/AH3%</f>
        <v>62.948092916547175</v>
      </c>
      <c r="AK3" s="23">
        <f>AG3/AI3%</f>
        <v>62.151469628208048</v>
      </c>
      <c r="AL3" s="23">
        <f>(AG3-Y3)/Y3%</f>
        <v>8.8834690587408538</v>
      </c>
      <c r="AM3" s="85">
        <f>(AG3-AG2)/AG2%</f>
        <v>-12.874736760863094</v>
      </c>
    </row>
    <row r="4" spans="1:39">
      <c r="A4" s="26" t="s">
        <v>45</v>
      </c>
      <c r="B4" s="20">
        <v>56355</v>
      </c>
      <c r="C4" s="20">
        <v>145147</v>
      </c>
      <c r="D4" s="20">
        <v>135132</v>
      </c>
      <c r="E4" s="20">
        <v>38.82</v>
      </c>
      <c r="F4" s="20">
        <v>41.7</v>
      </c>
      <c r="G4" s="20">
        <v>10.44</v>
      </c>
      <c r="H4" s="14" t="s">
        <v>26</v>
      </c>
      <c r="I4" s="15">
        <v>74640</v>
      </c>
      <c r="J4" s="15">
        <v>166938</v>
      </c>
      <c r="K4" s="15">
        <v>138608</v>
      </c>
      <c r="L4" s="23">
        <f t="shared" ref="L4:L7" si="5">I4/J4%</f>
        <v>44.711210149875996</v>
      </c>
      <c r="M4" s="15">
        <v>53.84</v>
      </c>
      <c r="N4" s="15">
        <v>32.44</v>
      </c>
      <c r="O4" s="15">
        <v>16.149999999999999</v>
      </c>
      <c r="P4" s="50">
        <v>43891</v>
      </c>
      <c r="Q4" s="15">
        <v>66548</v>
      </c>
      <c r="R4" s="15">
        <v>129012</v>
      </c>
      <c r="S4" s="15">
        <v>114290</v>
      </c>
      <c r="T4" s="23">
        <f t="shared" si="0"/>
        <v>51.582798499364408</v>
      </c>
      <c r="U4" s="23">
        <f t="shared" si="1"/>
        <v>58.227316475632158</v>
      </c>
      <c r="V4" s="15">
        <v>-10.84</v>
      </c>
      <c r="W4" s="15">
        <v>-5.49</v>
      </c>
      <c r="X4" s="50">
        <v>44256</v>
      </c>
      <c r="Y4" s="51">
        <v>88677</v>
      </c>
      <c r="Z4" s="51">
        <v>152861</v>
      </c>
      <c r="AA4" s="63">
        <v>143302</v>
      </c>
      <c r="AB4" s="23">
        <f t="shared" si="2"/>
        <v>58.011526811940264</v>
      </c>
      <c r="AC4" s="23">
        <f t="shared" si="3"/>
        <v>61.88120193716766</v>
      </c>
      <c r="AD4" s="23">
        <f t="shared" si="4"/>
        <v>33.25268978782232</v>
      </c>
      <c r="AE4" s="51">
        <v>22.19</v>
      </c>
      <c r="AF4" s="50">
        <v>44621</v>
      </c>
      <c r="AG4" s="51">
        <v>94107</v>
      </c>
      <c r="AH4" s="51">
        <v>143105</v>
      </c>
      <c r="AI4" s="63">
        <v>127821</v>
      </c>
      <c r="AJ4" s="23">
        <f>AG4/AH4%</f>
        <v>65.760805003319248</v>
      </c>
      <c r="AK4" s="23">
        <f t="shared" ref="AK4:AK6" si="6">AG4/AI4%</f>
        <v>73.624052385758205</v>
      </c>
      <c r="AL4" s="23">
        <f>(AG4-Y4)/Y4%</f>
        <v>6.1233465272844141</v>
      </c>
      <c r="AM4" s="85">
        <f>(AG4-AG3)/AG3%</f>
        <v>19.092634776006072</v>
      </c>
    </row>
    <row r="5" spans="1:39">
      <c r="A5" s="25" t="s">
        <v>27</v>
      </c>
      <c r="B5" s="20">
        <v>56122</v>
      </c>
      <c r="C5" s="20">
        <v>143988</v>
      </c>
      <c r="D5" s="20">
        <v>132646</v>
      </c>
      <c r="E5" s="20">
        <v>38.97</v>
      </c>
      <c r="F5" s="20">
        <v>42.3</v>
      </c>
      <c r="G5" s="20">
        <v>-0.41</v>
      </c>
      <c r="H5" s="14" t="s">
        <v>28</v>
      </c>
      <c r="I5" s="15">
        <v>81726</v>
      </c>
      <c r="J5" s="15">
        <v>172465</v>
      </c>
      <c r="K5" s="15">
        <v>128667</v>
      </c>
      <c r="L5" s="23">
        <f t="shared" si="5"/>
        <v>47.387006059200417</v>
      </c>
      <c r="M5" s="15">
        <v>63.51</v>
      </c>
      <c r="N5" s="15">
        <v>45.62</v>
      </c>
      <c r="O5" s="15">
        <v>9.49</v>
      </c>
      <c r="P5" s="50">
        <v>43922</v>
      </c>
      <c r="Q5" s="51">
        <v>66788</v>
      </c>
      <c r="R5" s="51">
        <v>117602</v>
      </c>
      <c r="S5" s="15">
        <v>111852</v>
      </c>
      <c r="T5" s="23">
        <f t="shared" ref="T5:T7" si="7">Q5/R5%</f>
        <v>56.79155116409585</v>
      </c>
      <c r="U5" s="23">
        <f t="shared" si="1"/>
        <v>59.711046740335448</v>
      </c>
      <c r="V5" s="15">
        <v>-18.28</v>
      </c>
      <c r="W5" s="15">
        <v>0.36</v>
      </c>
      <c r="X5" s="50">
        <v>44287</v>
      </c>
      <c r="Y5" s="51">
        <v>82607</v>
      </c>
      <c r="Z5" s="51">
        <v>144894</v>
      </c>
      <c r="AA5" s="51">
        <v>139624</v>
      </c>
      <c r="AB5" s="23">
        <f t="shared" si="2"/>
        <v>57.01202258202548</v>
      </c>
      <c r="AC5" s="23">
        <f t="shared" si="3"/>
        <v>59.163897324242249</v>
      </c>
      <c r="AD5" s="23">
        <f t="shared" si="4"/>
        <v>23.685392585494402</v>
      </c>
      <c r="AE5" s="51">
        <v>-6.84</v>
      </c>
      <c r="AF5" s="50">
        <v>44652</v>
      </c>
      <c r="AG5" s="51">
        <v>95562</v>
      </c>
      <c r="AH5" s="51">
        <v>147141</v>
      </c>
      <c r="AI5" s="51">
        <v>147286</v>
      </c>
      <c r="AJ5" s="23">
        <f>AG5/AH5%</f>
        <v>64.945868248822549</v>
      </c>
      <c r="AK5" s="23">
        <f t="shared" si="6"/>
        <v>64.881930393927462</v>
      </c>
      <c r="AL5" s="23">
        <f>(AG5-Y5)/Y5%</f>
        <v>15.68269032890675</v>
      </c>
      <c r="AM5" s="85">
        <f>(AG5-AG4)/AG4%</f>
        <v>1.5461124039656986</v>
      </c>
    </row>
    <row r="6" spans="1:39">
      <c r="A6" s="25" t="s">
        <v>29</v>
      </c>
      <c r="B6" s="20">
        <v>58357</v>
      </c>
      <c r="C6" s="20">
        <v>152010</v>
      </c>
      <c r="D6" s="20">
        <v>141413</v>
      </c>
      <c r="E6" s="20">
        <v>38.39</v>
      </c>
      <c r="F6" s="20">
        <v>41.26</v>
      </c>
      <c r="G6" s="20">
        <v>3.98</v>
      </c>
      <c r="H6" s="14" t="s">
        <v>30</v>
      </c>
      <c r="I6" s="15">
        <v>79125</v>
      </c>
      <c r="J6" s="15">
        <v>166446</v>
      </c>
      <c r="K6" s="15">
        <v>140549</v>
      </c>
      <c r="L6" s="23">
        <f t="shared" si="5"/>
        <v>47.537940232868316</v>
      </c>
      <c r="M6" s="15">
        <v>56.3</v>
      </c>
      <c r="N6" s="15">
        <v>35.590000000000003</v>
      </c>
      <c r="O6" s="15">
        <v>-3.18</v>
      </c>
      <c r="P6" s="50">
        <v>43952</v>
      </c>
      <c r="Q6" s="15">
        <v>54929</v>
      </c>
      <c r="R6" s="15">
        <v>89530</v>
      </c>
      <c r="S6" s="15">
        <v>77917</v>
      </c>
      <c r="T6" s="23">
        <f t="shared" si="7"/>
        <v>61.352619233776387</v>
      </c>
      <c r="U6" s="46">
        <f t="shared" si="1"/>
        <v>70.496810708831191</v>
      </c>
      <c r="V6" s="15">
        <v>-30.58</v>
      </c>
      <c r="W6" s="15">
        <v>-17.760000000000002</v>
      </c>
      <c r="X6" s="50">
        <v>44317</v>
      </c>
      <c r="Y6" s="51">
        <v>79200</v>
      </c>
      <c r="Z6" s="51">
        <v>139137</v>
      </c>
      <c r="AA6" s="51">
        <v>133479</v>
      </c>
      <c r="AB6" s="64">
        <f t="shared" si="2"/>
        <v>56.922313978309155</v>
      </c>
      <c r="AC6" s="23">
        <f t="shared" si="3"/>
        <v>59.335176319870541</v>
      </c>
      <c r="AD6" s="64">
        <f t="shared" si="4"/>
        <v>44.186131187533</v>
      </c>
      <c r="AE6" s="51">
        <v>-4.12</v>
      </c>
      <c r="AF6" s="50">
        <v>44682</v>
      </c>
      <c r="AG6" s="51">
        <v>96957</v>
      </c>
      <c r="AH6" s="51">
        <v>145020</v>
      </c>
      <c r="AI6" s="51">
        <v>141756</v>
      </c>
      <c r="AJ6" s="64">
        <f>AG6/AH6%</f>
        <v>66.857674803475376</v>
      </c>
      <c r="AK6" s="23">
        <f t="shared" si="6"/>
        <v>68.397104884449334</v>
      </c>
      <c r="AL6" s="64">
        <f>(AG6-Y6)/Y6%</f>
        <v>22.420454545454547</v>
      </c>
      <c r="AM6" s="85">
        <f>(AG6-AG5)/AG5%</f>
        <v>1.4597852702957241</v>
      </c>
    </row>
    <row r="7" spans="1:39" s="1" customFormat="1" ht="16.5" customHeight="1">
      <c r="A7" s="54" t="s">
        <v>41</v>
      </c>
      <c r="B7" s="55">
        <v>54072</v>
      </c>
      <c r="C7" s="55">
        <v>146962</v>
      </c>
      <c r="D7" s="55">
        <v>139190</v>
      </c>
      <c r="E7" s="55">
        <v>36.79</v>
      </c>
      <c r="F7" s="55">
        <v>38.840000000000003</v>
      </c>
      <c r="G7" s="55">
        <v>-7.34</v>
      </c>
      <c r="H7" s="56" t="s">
        <v>37</v>
      </c>
      <c r="I7" s="57">
        <v>69731</v>
      </c>
      <c r="J7" s="57">
        <v>149651</v>
      </c>
      <c r="K7" s="57">
        <v>123176</v>
      </c>
      <c r="L7" s="58">
        <f t="shared" si="5"/>
        <v>46.59574610259871</v>
      </c>
      <c r="M7" s="57">
        <v>56.61</v>
      </c>
      <c r="N7" s="57">
        <v>28.96</v>
      </c>
      <c r="O7" s="57">
        <v>-11.87</v>
      </c>
      <c r="P7" s="50">
        <v>43983</v>
      </c>
      <c r="Q7" s="57">
        <v>41095</v>
      </c>
      <c r="R7" s="57">
        <v>70838</v>
      </c>
      <c r="S7" s="57">
        <v>65314</v>
      </c>
      <c r="T7" s="58">
        <f t="shared" si="7"/>
        <v>58.012648578446594</v>
      </c>
      <c r="U7" s="59">
        <f t="shared" si="1"/>
        <v>62.919129130048688</v>
      </c>
      <c r="V7" s="57">
        <v>-41.1</v>
      </c>
      <c r="W7" s="57">
        <v>-25.18</v>
      </c>
      <c r="X7" s="50">
        <v>44348</v>
      </c>
      <c r="Y7" s="52">
        <v>80489</v>
      </c>
      <c r="Z7" s="52">
        <v>131509</v>
      </c>
      <c r="AA7" s="52">
        <v>126236</v>
      </c>
      <c r="AB7" s="67">
        <f t="shared" si="2"/>
        <v>61.204176140036047</v>
      </c>
      <c r="AC7" s="67">
        <f t="shared" si="3"/>
        <v>63.760733863557149</v>
      </c>
      <c r="AD7" s="64">
        <f t="shared" si="4"/>
        <v>95.860810317556883</v>
      </c>
      <c r="AE7" s="52">
        <v>1.62</v>
      </c>
      <c r="AF7" s="50">
        <v>44713</v>
      </c>
      <c r="AG7" s="52"/>
      <c r="AH7" s="52"/>
      <c r="AI7" s="52"/>
      <c r="AJ7" s="67"/>
      <c r="AK7" s="67"/>
      <c r="AL7" s="64"/>
      <c r="AM7" s="52"/>
    </row>
    <row r="8" spans="1:39">
      <c r="A8" s="27" t="s">
        <v>31</v>
      </c>
      <c r="B8" s="22">
        <v>60603</v>
      </c>
      <c r="C8" s="22">
        <v>155921</v>
      </c>
      <c r="D8" s="22">
        <v>132719</v>
      </c>
      <c r="E8" s="22">
        <v>38.087000000000003</v>
      </c>
      <c r="F8" s="22">
        <v>45.66</v>
      </c>
      <c r="G8" s="22">
        <v>12.07</v>
      </c>
      <c r="H8" s="21" t="s">
        <v>44</v>
      </c>
      <c r="I8" s="22">
        <v>73897</v>
      </c>
      <c r="J8" s="22">
        <v>160996</v>
      </c>
      <c r="K8" s="22">
        <v>136018</v>
      </c>
      <c r="L8" s="24">
        <f t="shared" ref="L8:L13" si="8">I8/J8%</f>
        <v>45.899898134115134</v>
      </c>
      <c r="M8" s="24">
        <f t="shared" ref="M8:M13" si="9">I8/K8%</f>
        <v>54.32883883015483</v>
      </c>
      <c r="N8" s="22">
        <v>21.93</v>
      </c>
      <c r="O8" s="22">
        <v>5.97</v>
      </c>
      <c r="P8" s="50">
        <v>44013</v>
      </c>
      <c r="Q8" s="15">
        <v>46821</v>
      </c>
      <c r="R8" s="15">
        <v>84082</v>
      </c>
      <c r="S8" s="22">
        <v>80244</v>
      </c>
      <c r="T8" s="23">
        <f t="shared" ref="T8:T9" si="10">Q8/R8%</f>
        <v>55.684926619252629</v>
      </c>
      <c r="U8" s="46">
        <f t="shared" ref="U8:U9" si="11">Q8/S8%</f>
        <v>58.348287722446535</v>
      </c>
      <c r="V8" s="15">
        <v>-36.64</v>
      </c>
      <c r="W8" s="15">
        <v>13.93</v>
      </c>
      <c r="X8" s="50">
        <v>44378</v>
      </c>
      <c r="Y8" s="51">
        <v>74362</v>
      </c>
      <c r="Z8" s="51">
        <v>131267</v>
      </c>
      <c r="AA8" s="51">
        <v>121772</v>
      </c>
      <c r="AB8" s="64">
        <f t="shared" si="2"/>
        <v>56.649424455499094</v>
      </c>
      <c r="AC8" s="64">
        <f t="shared" si="3"/>
        <v>61.066583451039648</v>
      </c>
      <c r="AD8" s="64">
        <f t="shared" si="4"/>
        <v>58.821896157707016</v>
      </c>
      <c r="AE8" s="51">
        <v>-7.61</v>
      </c>
      <c r="AF8" s="50">
        <v>44743</v>
      </c>
      <c r="AG8" s="51"/>
      <c r="AH8" s="51"/>
      <c r="AI8" s="51"/>
      <c r="AJ8" s="64"/>
      <c r="AK8" s="64"/>
      <c r="AL8" s="64"/>
      <c r="AM8" s="51"/>
    </row>
    <row r="9" spans="1:39">
      <c r="A9" s="27" t="s">
        <v>32</v>
      </c>
      <c r="B9" s="22">
        <v>60924</v>
      </c>
      <c r="C9" s="22">
        <v>150797</v>
      </c>
      <c r="D9" s="22">
        <v>138945</v>
      </c>
      <c r="E9" s="22">
        <v>40.4</v>
      </c>
      <c r="F9" s="22">
        <v>43.84</v>
      </c>
      <c r="G9" s="22">
        <v>0.53</v>
      </c>
      <c r="H9" s="21" t="s">
        <v>48</v>
      </c>
      <c r="I9" s="22">
        <v>73725</v>
      </c>
      <c r="J9" s="22">
        <v>164057</v>
      </c>
      <c r="K9" s="22">
        <v>136907</v>
      </c>
      <c r="L9" s="24">
        <f t="shared" si="8"/>
        <v>44.938649371864656</v>
      </c>
      <c r="M9" s="24">
        <f t="shared" si="9"/>
        <v>53.850424010459655</v>
      </c>
      <c r="N9" s="22">
        <v>21.01</v>
      </c>
      <c r="O9" s="22">
        <v>-0.23</v>
      </c>
      <c r="P9" s="50">
        <v>44044</v>
      </c>
      <c r="Q9" s="51">
        <v>50303</v>
      </c>
      <c r="R9" s="51">
        <v>88253</v>
      </c>
      <c r="S9" s="22">
        <v>85831</v>
      </c>
      <c r="T9" s="23">
        <f t="shared" si="10"/>
        <v>56.998628941792347</v>
      </c>
      <c r="U9" s="24">
        <f t="shared" si="11"/>
        <v>58.607030094021979</v>
      </c>
      <c r="V9" s="22">
        <v>-31.77</v>
      </c>
      <c r="W9" s="22">
        <v>7.44</v>
      </c>
      <c r="X9" s="50">
        <v>44409</v>
      </c>
      <c r="Y9" s="51">
        <v>74218</v>
      </c>
      <c r="Z9" s="51">
        <v>126191</v>
      </c>
      <c r="AA9" s="51">
        <v>119733</v>
      </c>
      <c r="AB9" s="64">
        <f t="shared" si="2"/>
        <v>58.814020017275396</v>
      </c>
      <c r="AC9" s="64">
        <f t="shared" si="3"/>
        <v>61.986252745692504</v>
      </c>
      <c r="AD9" s="64">
        <f t="shared" si="4"/>
        <v>47.541896109575973</v>
      </c>
      <c r="AE9" s="51">
        <v>-0.01</v>
      </c>
      <c r="AF9" s="50">
        <v>44774</v>
      </c>
      <c r="AG9" s="51"/>
      <c r="AH9" s="51"/>
      <c r="AI9" s="51"/>
      <c r="AJ9" s="64"/>
      <c r="AK9" s="64"/>
      <c r="AL9" s="64"/>
      <c r="AM9" s="51"/>
    </row>
    <row r="10" spans="1:39">
      <c r="A10" s="25" t="s">
        <v>33</v>
      </c>
      <c r="B10" s="20">
        <v>66593</v>
      </c>
      <c r="C10" s="20">
        <v>149888</v>
      </c>
      <c r="D10" s="20">
        <v>131208</v>
      </c>
      <c r="E10" s="20">
        <v>44.42</v>
      </c>
      <c r="F10" s="20">
        <v>50.75</v>
      </c>
      <c r="G10" s="20">
        <v>9.3000000000000007</v>
      </c>
      <c r="H10" s="53" t="s">
        <v>49</v>
      </c>
      <c r="I10" s="20">
        <v>63828</v>
      </c>
      <c r="J10" s="20">
        <v>146713</v>
      </c>
      <c r="K10" s="20">
        <v>118638</v>
      </c>
      <c r="L10" s="23">
        <f t="shared" si="8"/>
        <v>43.505347174415348</v>
      </c>
      <c r="M10" s="23">
        <f t="shared" si="9"/>
        <v>53.800637232589892</v>
      </c>
      <c r="N10" s="20">
        <v>-4.1500000000000004</v>
      </c>
      <c r="O10" s="20">
        <v>-13.42</v>
      </c>
      <c r="P10" s="50">
        <v>44075</v>
      </c>
      <c r="Q10" s="51">
        <v>56960</v>
      </c>
      <c r="R10" s="51">
        <v>98330</v>
      </c>
      <c r="S10" s="22">
        <v>97475</v>
      </c>
      <c r="T10" s="23">
        <f t="shared" ref="T10:T13" si="12">Q10/R10%</f>
        <v>57.927387369063361</v>
      </c>
      <c r="U10" s="24">
        <f t="shared" ref="U10:U13" si="13">Q10/S10%</f>
        <v>58.43549628109772</v>
      </c>
      <c r="V10" s="20">
        <v>-10.76</v>
      </c>
      <c r="W10" s="20">
        <v>13.23</v>
      </c>
      <c r="X10" s="50">
        <v>44440</v>
      </c>
      <c r="Y10" s="51">
        <v>79439</v>
      </c>
      <c r="Z10" s="51">
        <v>130479</v>
      </c>
      <c r="AA10" s="51">
        <v>125867</v>
      </c>
      <c r="AB10" s="64">
        <f t="shared" si="2"/>
        <v>60.882594133921934</v>
      </c>
      <c r="AC10" s="64">
        <f t="shared" si="3"/>
        <v>63.1134451444779</v>
      </c>
      <c r="AD10" s="64">
        <f t="shared" si="4"/>
        <v>39.464536516853933</v>
      </c>
      <c r="AE10" s="51">
        <v>7.03</v>
      </c>
      <c r="AF10" s="50">
        <v>44805</v>
      </c>
      <c r="AG10" s="51"/>
      <c r="AH10" s="51"/>
      <c r="AI10" s="51"/>
      <c r="AJ10" s="64"/>
      <c r="AK10" s="64"/>
      <c r="AL10" s="64"/>
      <c r="AM10" s="51"/>
    </row>
    <row r="11" spans="1:39">
      <c r="A11" s="25" t="s">
        <v>34</v>
      </c>
      <c r="B11" s="20">
        <v>67117</v>
      </c>
      <c r="C11" s="20">
        <v>153484</v>
      </c>
      <c r="D11" s="20">
        <v>135182</v>
      </c>
      <c r="E11" s="20">
        <v>43.72</v>
      </c>
      <c r="F11" s="20">
        <v>49.64</v>
      </c>
      <c r="G11" s="20">
        <v>0.78</v>
      </c>
      <c r="H11" s="19" t="s">
        <v>50</v>
      </c>
      <c r="I11" s="20">
        <v>61851</v>
      </c>
      <c r="J11" s="20">
        <v>143014</v>
      </c>
      <c r="K11" s="20">
        <v>113985</v>
      </c>
      <c r="L11" s="23">
        <f t="shared" si="8"/>
        <v>43.248213461619137</v>
      </c>
      <c r="M11" s="23">
        <f t="shared" si="9"/>
        <v>54.262402947756286</v>
      </c>
      <c r="N11" s="20">
        <v>-7.85</v>
      </c>
      <c r="O11" s="20">
        <v>-3.1</v>
      </c>
      <c r="P11" s="50">
        <v>44105</v>
      </c>
      <c r="Q11" s="20">
        <v>68601</v>
      </c>
      <c r="R11" s="20">
        <v>124957</v>
      </c>
      <c r="S11" s="22">
        <v>119127</v>
      </c>
      <c r="T11" s="23">
        <f t="shared" si="12"/>
        <v>54.899685491809187</v>
      </c>
      <c r="U11" s="24">
        <f t="shared" si="13"/>
        <v>57.586441360900551</v>
      </c>
      <c r="V11" s="20">
        <v>10.91</v>
      </c>
      <c r="W11" s="20">
        <v>20.440000000000001</v>
      </c>
      <c r="X11" s="50">
        <v>44470</v>
      </c>
      <c r="Y11" s="51">
        <v>88486</v>
      </c>
      <c r="Z11" s="51">
        <v>146200</v>
      </c>
      <c r="AA11" s="51">
        <v>140590</v>
      </c>
      <c r="AB11" s="64">
        <f t="shared" si="2"/>
        <v>60.523939808481529</v>
      </c>
      <c r="AC11" s="64">
        <f t="shared" si="3"/>
        <v>62.939042606159752</v>
      </c>
      <c r="AD11" s="64">
        <f t="shared" si="4"/>
        <v>28.986457923353889</v>
      </c>
      <c r="AE11" s="51">
        <v>11.38</v>
      </c>
      <c r="AF11" s="50">
        <v>44835</v>
      </c>
      <c r="AG11" s="51"/>
      <c r="AH11" s="51"/>
      <c r="AI11" s="51"/>
      <c r="AJ11" s="64"/>
      <c r="AK11" s="64"/>
      <c r="AL11" s="64"/>
      <c r="AM11" s="51"/>
    </row>
    <row r="12" spans="1:39">
      <c r="A12" s="25" t="s">
        <v>35</v>
      </c>
      <c r="B12" s="20">
        <v>63702</v>
      </c>
      <c r="C12" s="20">
        <v>148435</v>
      </c>
      <c r="D12" s="20">
        <v>131261</v>
      </c>
      <c r="E12" s="20">
        <v>42.91</v>
      </c>
      <c r="F12" s="20">
        <v>48.53</v>
      </c>
      <c r="G12" s="20">
        <v>-5.08</v>
      </c>
      <c r="H12" s="19" t="s">
        <v>51</v>
      </c>
      <c r="I12" s="20">
        <v>57257</v>
      </c>
      <c r="J12" s="20">
        <v>128705</v>
      </c>
      <c r="K12" s="20">
        <v>110528</v>
      </c>
      <c r="L12" s="23">
        <f t="shared" si="8"/>
        <v>44.487005166854438</v>
      </c>
      <c r="M12" s="23">
        <f t="shared" si="9"/>
        <v>51.803162999420962</v>
      </c>
      <c r="N12" s="20">
        <v>-10.119999999999999</v>
      </c>
      <c r="O12" s="20">
        <v>-7.43</v>
      </c>
      <c r="P12" s="50">
        <v>44136</v>
      </c>
      <c r="Q12" s="20">
        <v>68198</v>
      </c>
      <c r="R12" s="20">
        <v>125326</v>
      </c>
      <c r="S12" s="20">
        <v>120822</v>
      </c>
      <c r="T12" s="23">
        <f t="shared" si="12"/>
        <v>54.416481815425371</v>
      </c>
      <c r="U12" s="24">
        <f t="shared" si="13"/>
        <v>56.445018291370772</v>
      </c>
      <c r="V12" s="20">
        <v>19.100000000000001</v>
      </c>
      <c r="W12" s="20">
        <v>-0.57999999999999996</v>
      </c>
      <c r="X12" s="50">
        <v>44501</v>
      </c>
      <c r="Y12" s="51">
        <v>95689</v>
      </c>
      <c r="Z12" s="51">
        <v>152903</v>
      </c>
      <c r="AA12" s="51">
        <v>146342</v>
      </c>
      <c r="AB12" s="64">
        <f t="shared" si="2"/>
        <v>62.581505922055157</v>
      </c>
      <c r="AC12" s="64">
        <f t="shared" si="3"/>
        <v>65.387243580106869</v>
      </c>
      <c r="AD12" s="64">
        <f t="shared" si="4"/>
        <v>40.310566292266635</v>
      </c>
      <c r="AE12" s="51">
        <v>7.53</v>
      </c>
      <c r="AF12" s="50">
        <v>44866</v>
      </c>
      <c r="AG12" s="51"/>
      <c r="AH12" s="51"/>
      <c r="AI12" s="51"/>
      <c r="AJ12" s="64"/>
      <c r="AK12" s="64"/>
      <c r="AL12" s="64"/>
      <c r="AM12" s="51"/>
    </row>
    <row r="13" spans="1:39">
      <c r="A13" s="25" t="s">
        <v>36</v>
      </c>
      <c r="B13" s="20">
        <v>62703</v>
      </c>
      <c r="C13" s="20">
        <v>142037</v>
      </c>
      <c r="D13" s="20">
        <v>122195</v>
      </c>
      <c r="E13" s="20">
        <v>44.14</v>
      </c>
      <c r="F13" s="20">
        <v>51.31</v>
      </c>
      <c r="G13" s="20">
        <v>-1.56</v>
      </c>
      <c r="H13" s="19" t="s">
        <v>52</v>
      </c>
      <c r="I13" s="52">
        <v>69213</v>
      </c>
      <c r="J13" s="52">
        <v>148733</v>
      </c>
      <c r="K13" s="20">
        <v>119818</v>
      </c>
      <c r="L13" s="23">
        <f t="shared" si="8"/>
        <v>46.535066192438805</v>
      </c>
      <c r="M13" s="23">
        <f t="shared" si="9"/>
        <v>57.765110417466488</v>
      </c>
      <c r="N13" s="20">
        <v>10.38</v>
      </c>
      <c r="O13" s="20">
        <v>20.88</v>
      </c>
      <c r="P13" s="50">
        <v>44166</v>
      </c>
      <c r="Q13" s="52">
        <v>79723</v>
      </c>
      <c r="R13" s="52">
        <v>145358</v>
      </c>
      <c r="S13" s="20">
        <v>138507</v>
      </c>
      <c r="T13" s="23">
        <f t="shared" si="12"/>
        <v>54.845966510271197</v>
      </c>
      <c r="U13" s="23">
        <f t="shared" si="13"/>
        <v>57.558823741760349</v>
      </c>
      <c r="V13" s="20">
        <v>15.18</v>
      </c>
      <c r="W13" s="20">
        <v>16.899999999999999</v>
      </c>
      <c r="X13" s="50">
        <v>44531</v>
      </c>
      <c r="Y13" s="51">
        <v>99488</v>
      </c>
      <c r="Z13" s="51">
        <v>159840</v>
      </c>
      <c r="AA13" s="51">
        <v>154122</v>
      </c>
      <c r="AB13" s="64">
        <f t="shared" si="2"/>
        <v>62.242242242242241</v>
      </c>
      <c r="AC13" s="64">
        <f t="shared" si="3"/>
        <v>64.551459233594159</v>
      </c>
      <c r="AD13" s="64">
        <f t="shared" si="4"/>
        <v>24.792092620699169</v>
      </c>
      <c r="AE13" s="51">
        <v>3.97</v>
      </c>
      <c r="AF13" s="50">
        <v>44896</v>
      </c>
      <c r="AG13" s="51"/>
      <c r="AH13" s="51"/>
      <c r="AI13" s="51"/>
      <c r="AJ13" s="64"/>
      <c r="AK13" s="64"/>
      <c r="AL13" s="64"/>
      <c r="AM13" s="51"/>
    </row>
  </sheetData>
  <printOptions horizontalCentered="1"/>
  <pageMargins left="0.70866141732283505" right="0.70866141732283505" top="0.74803149606299202" bottom="0.74803149606299202" header="0.31496062992126" footer="0.3149606299212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Sheet2!Print_Area</vt:lpstr>
      <vt:lpstr>Sheet3!Print_Area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2022-06-07T13:48:38Z</dcterms:modified>
</cp:coreProperties>
</file>